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Calc" sheetId="3" state="visible" r:id="rId3"/>
    <sheet xmlns:r="http://schemas.openxmlformats.org/officeDocument/2006/relationships" name="Checks" sheetId="4" state="visible" r:id="rId4"/>
    <sheet xmlns:r="http://schemas.openxmlformats.org/officeDocument/2006/relationships" name="Scenarios" sheetId="5" state="visible" r:id="rId5"/>
    <sheet xmlns:r="http://schemas.openxmlformats.org/officeDocument/2006/relationships" name="Action_Plan" sheetId="6" state="visible" r:id="rId6"/>
    <sheet xmlns:r="http://schemas.openxmlformats.org/officeDocument/2006/relationships" name="Assumptions" sheetId="7" state="visible" r:id="rId7"/>
    <sheet xmlns:r="http://schemas.openxmlformats.org/officeDocument/2006/relationships" name="Definitions" sheetId="8" state="visible" r:id="rId8"/>
    <sheet xmlns:r="http://schemas.openxmlformats.org/officeDocument/2006/relationships" name="README" sheetId="9" state="visible" r:id="rId9"/>
    <sheet xmlns:r="http://schemas.openxmlformats.org/officeDocument/2006/relationships" name="Document_Control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0.0%;[Red]-0.0%"/>
    <numFmt numFmtId="165" formatCode="&quot;AED&quot; #,##0;[Red]&quot;AED&quot; -#,##0"/>
    <numFmt numFmtId="166" formatCode="#,##0;[Red]-#,##0"/>
    <numFmt numFmtId="167" formatCode="0%;[Red]-0%"/>
    <numFmt numFmtId="168" formatCode="&quot;AED&quot; #,##0.00;[Red]&quot;AED&quot; -#,##0.00"/>
    <numFmt numFmtId="169" formatCode="0.00&quot;x&quot;"/>
  </numFmts>
  <fonts count="16">
    <font>
      <name val="Calibri"/>
      <family val="2"/>
      <color theme="1"/>
      <sz val="11"/>
      <scheme val="minor"/>
    </font>
    <font>
      <name val="Calibri"/>
      <b val="1"/>
      <color rgb="FFFFFFFF"/>
      <sz val="18"/>
    </font>
    <font>
      <name val="Calibri"/>
      <i val="1"/>
      <color rgb="006B6B6B"/>
      <sz val="10"/>
    </font>
    <font>
      <name val="Calibri"/>
      <b val="1"/>
      <color rgb="001A1A1A"/>
      <sz val="11"/>
    </font>
    <font>
      <name val="Calibri"/>
      <color rgb="001A1A1A"/>
      <sz val="12"/>
    </font>
    <font>
      <name val="Calibri"/>
      <b val="1"/>
      <color rgb="00C9A961"/>
      <sz val="11"/>
    </font>
    <font>
      <name val="Calibri"/>
      <color rgb="001A1A1A"/>
      <sz val="11"/>
    </font>
    <font>
      <name val="Calibri"/>
      <b val="1"/>
      <color rgb="FFFFFFFF"/>
      <sz val="11"/>
    </font>
    <font>
      <name val="Calibri"/>
      <color rgb="001F4E79"/>
      <sz val="11"/>
    </font>
    <font>
      <name val="Calibri"/>
      <b val="1"/>
      <color rgb="001F4E79"/>
      <sz val="9"/>
    </font>
    <font>
      <name val="Calibri"/>
      <b val="1"/>
      <color rgb="006B6B6B"/>
      <sz val="9"/>
    </font>
    <font>
      <name val="Calibri"/>
      <b val="1"/>
      <color rgb="001A1A1A"/>
      <sz val="9"/>
    </font>
    <font>
      <name val="Calibri"/>
      <b val="1"/>
      <color rgb="001B7A3E"/>
      <sz val="9"/>
    </font>
    <font>
      <name val="Calibri"/>
      <b val="1"/>
      <color rgb="00B8841C"/>
      <sz val="9"/>
    </font>
    <font>
      <name val="Calibri"/>
      <b val="1"/>
      <color rgb="00B02A37"/>
      <sz val="9"/>
    </font>
    <font>
      <name val="Calibri"/>
      <b val="1"/>
      <color rgb="001A1A1A"/>
      <sz val="18"/>
    </font>
  </fonts>
  <fills count="12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AFAFA"/>
      </patternFill>
    </fill>
    <fill>
      <patternFill patternType="solid">
        <fgColor rgb="00C9A961"/>
      </patternFill>
    </fill>
    <fill>
      <patternFill patternType="solid">
        <fgColor rgb="00F4ECD8"/>
      </patternFill>
    </fill>
    <fill>
      <patternFill patternType="solid">
        <fgColor rgb="00EAF3FB"/>
      </patternFill>
    </fill>
    <fill>
      <patternFill patternType="solid">
        <fgColor rgb="00F6F6F2"/>
      </patternFill>
    </fill>
    <fill>
      <patternFill patternType="solid">
        <fgColor rgb="00F0F0F0"/>
      </patternFill>
    </fill>
    <fill>
      <patternFill patternType="solid">
        <fgColor rgb="00E5F4EA"/>
      </patternFill>
    </fill>
    <fill>
      <patternFill patternType="solid">
        <fgColor rgb="00FBF3DC"/>
      </patternFill>
    </fill>
    <fill>
      <patternFill patternType="solid">
        <fgColor rgb="00FBE5E6"/>
      </patternFill>
    </fill>
  </fills>
  <borders count="3">
    <border>
      <left/>
      <right/>
      <top/>
      <bottom/>
      <diagonal/>
    </border>
    <border>
      <left style="thin">
        <color rgb="001A1A1A"/>
      </left>
      <right style="thin">
        <color rgb="001A1A1A"/>
      </right>
      <top style="thin">
        <color rgb="001A1A1A"/>
      </top>
      <bottom style="thin">
        <color rgb="00C9A961"/>
      </bottom>
    </border>
    <border>
      <left style="thin">
        <color rgb="00E5E5E5"/>
      </left>
      <right style="thin">
        <color rgb="00E5E5E5"/>
      </right>
      <top style="thin">
        <color rgb="00E5E5E5"/>
      </top>
      <bottom style="thin">
        <color rgb="00E5E5E5"/>
      </bottom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0" fillId="4" borderId="0" pivotButton="0" quotePrefix="0" xfId="0"/>
    <xf numFmtId="0" fontId="3" fillId="5" borderId="0" applyAlignment="1" pivotButton="0" quotePrefix="0" xfId="0">
      <alignment horizontal="left" vertical="center" indent="1"/>
    </xf>
    <xf numFmtId="0" fontId="10" fillId="3" borderId="0" applyAlignment="1" pivotButton="0" quotePrefix="0" xfId="0">
      <alignment horizontal="left" vertical="center" indent="1"/>
    </xf>
    <xf numFmtId="165" fontId="15" fillId="3" borderId="0" applyAlignment="1" pivotButton="0" quotePrefix="0" xfId="0">
      <alignment horizontal="left" vertical="center" indent="1"/>
    </xf>
    <xf numFmtId="164" fontId="15" fillId="3" borderId="0" applyAlignment="1" pivotButton="0" quotePrefix="0" xfId="0">
      <alignment horizontal="left" vertical="center" indent="1"/>
    </xf>
    <xf numFmtId="166" fontId="15" fillId="3" borderId="0" applyAlignment="1" pivotButton="0" quotePrefix="0" xfId="0">
      <alignment horizontal="left" vertical="center" indent="1"/>
    </xf>
    <xf numFmtId="168" fontId="15" fillId="3" borderId="0" applyAlignment="1" pivotButton="0" quotePrefix="0" xfId="0">
      <alignment horizontal="left" vertical="center" indent="1"/>
    </xf>
    <xf numFmtId="167" fontId="15" fillId="3" borderId="0" applyAlignment="1" pivotButton="0" quotePrefix="0" xfId="0">
      <alignment horizontal="left" vertical="center" indent="1"/>
    </xf>
    <xf numFmtId="0" fontId="3" fillId="5" borderId="2" applyAlignment="1" pivotButton="0" quotePrefix="0" xfId="0">
      <alignment horizontal="left" vertical="center" wrapText="1" indent="1"/>
    </xf>
    <xf numFmtId="0" fontId="6" fillId="0" borderId="0" applyAlignment="1" pivotButton="0" quotePrefix="0" xfId="0">
      <alignment horizontal="left" vertical="center" wrapText="1" indent="1"/>
    </xf>
    <xf numFmtId="0" fontId="7" fillId="2" borderId="1" applyAlignment="1" pivotButton="0" quotePrefix="0" xfId="0">
      <alignment horizontal="left" vertical="center" wrapText="1" indent="1"/>
    </xf>
    <xf numFmtId="0" fontId="0" fillId="0" borderId="2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center" wrapText="1" indent="1"/>
    </xf>
    <xf numFmtId="165" fontId="8" fillId="6" borderId="2" applyAlignment="1" pivotButton="0" quotePrefix="0" xfId="0">
      <alignment horizontal="left" vertical="center" wrapText="1" indent="1"/>
    </xf>
    <xf numFmtId="166" fontId="8" fillId="6" borderId="2" applyAlignment="1" pivotButton="0" quotePrefix="0" xfId="0">
      <alignment horizontal="left" vertical="center" wrapText="1" indent="1"/>
    </xf>
    <xf numFmtId="167" fontId="8" fillId="6" borderId="2" applyAlignment="1" pivotButton="0" quotePrefix="0" xfId="0">
      <alignment horizontal="left" vertical="center" wrapText="1" indent="1"/>
    </xf>
    <xf numFmtId="168" fontId="8" fillId="6" borderId="2" applyAlignment="1" pivotButton="0" quotePrefix="0" xfId="0">
      <alignment horizontal="left" vertical="center" wrapText="1" indent="1"/>
    </xf>
    <xf numFmtId="169" fontId="8" fillId="6" borderId="2" applyAlignment="1" pivotButton="0" quotePrefix="0" xfId="0">
      <alignment horizontal="left" vertical="center" wrapText="1" indent="1"/>
    </xf>
    <xf numFmtId="1" fontId="8" fillId="6" borderId="2" applyAlignment="1" pivotButton="0" quotePrefix="0" xfId="0">
      <alignment horizontal="left" vertical="center" wrapText="1" indent="1"/>
    </xf>
    <xf numFmtId="0" fontId="3" fillId="0" borderId="2" pivotButton="0" quotePrefix="0" xfId="0"/>
    <xf numFmtId="165" fontId="0" fillId="0" borderId="2" pivotButton="0" quotePrefix="0" xfId="0"/>
    <xf numFmtId="166" fontId="0" fillId="0" borderId="2" pivotButton="0" quotePrefix="0" xfId="0"/>
    <xf numFmtId="168" fontId="0" fillId="0" borderId="2" pivotButton="0" quotePrefix="0" xfId="0"/>
    <xf numFmtId="164" fontId="0" fillId="0" borderId="2" pivotButton="0" quotePrefix="0" xfId="0"/>
    <xf numFmtId="167" fontId="0" fillId="0" borderId="2" pivotButton="0" quotePrefix="0" xfId="0"/>
    <xf numFmtId="0" fontId="3" fillId="0" borderId="0" pivotButton="0" quotePrefix="0" xfId="0"/>
    <xf numFmtId="164" fontId="0" fillId="0" borderId="0" pivotButton="0" quotePrefix="0" xfId="0"/>
    <xf numFmtId="0" fontId="0" fillId="0" borderId="2" pivotButton="0" quotePrefix="0" xfId="0"/>
    <xf numFmtId="165" fontId="0" fillId="0" borderId="0" pivotButton="0" quotePrefix="0" xfId="0"/>
    <xf numFmtId="169" fontId="0" fillId="0" borderId="0" pivotButton="0" quotePrefix="0" xfId="0"/>
    <xf numFmtId="166" fontId="0" fillId="0" borderId="2" applyAlignment="1" pivotButton="0" quotePrefix="0" xfId="0">
      <alignment horizontal="left" vertical="center" wrapText="1" indent="1"/>
    </xf>
    <xf numFmtId="165" fontId="0" fillId="0" borderId="2" applyAlignment="1" pivotButton="0" quotePrefix="0" xfId="0">
      <alignment horizontal="left" vertical="center" wrapText="1" indent="1"/>
    </xf>
    <xf numFmtId="167" fontId="0" fillId="0" borderId="2" applyAlignment="1" pivotButton="0" quotePrefix="0" xfId="0">
      <alignment horizontal="left" vertical="center" wrapText="1" indent="1"/>
    </xf>
    <xf numFmtId="164" fontId="8" fillId="6" borderId="2" pivotButton="0" quotePrefix="0" xfId="0"/>
    <xf numFmtId="2" fontId="8" fillId="6" borderId="2" pivotButton="0" quotePrefix="0" xfId="0"/>
    <xf numFmtId="0" fontId="6" fillId="0" borderId="0" applyAlignment="1" pivotButton="0" quotePrefix="0" xfId="0">
      <alignment horizontal="left" vertical="top" wrapText="1" indent="1"/>
    </xf>
    <xf numFmtId="0" fontId="5" fillId="0" borderId="0" applyAlignment="1" pivotButton="0" quotePrefix="0" xfId="0">
      <alignment horizontal="center" vertical="center" wrapText="1"/>
    </xf>
    <xf numFmtId="0" fontId="8" fillId="6" borderId="2" pivotButton="0" quotePrefix="0" xfId="0"/>
    <xf numFmtId="1" fontId="8" fillId="6" borderId="2" pivotButton="0" quotePrefix="0" xfId="0"/>
    <xf numFmtId="0" fontId="9" fillId="6" borderId="2" applyAlignment="1" pivotButton="0" quotePrefix="0" xfId="0">
      <alignment horizontal="left" vertical="center"/>
    </xf>
    <xf numFmtId="0" fontId="10" fillId="7" borderId="2" applyAlignment="1" pivotButton="0" quotePrefix="0" xfId="0">
      <alignment horizontal="left" vertical="center"/>
    </xf>
    <xf numFmtId="0" fontId="11" fillId="8" borderId="2" applyAlignment="1" pivotButton="0" quotePrefix="0" xfId="0">
      <alignment horizontal="left" vertical="center"/>
    </xf>
    <xf numFmtId="0" fontId="12" fillId="9" borderId="2" applyAlignment="1" pivotButton="0" quotePrefix="0" xfId="0">
      <alignment horizontal="left" vertical="center"/>
    </xf>
    <xf numFmtId="0" fontId="13" fillId="10" borderId="2" applyAlignment="1" pivotButton="0" quotePrefix="0" xfId="0">
      <alignment horizontal="left" vertical="center"/>
    </xf>
    <xf numFmtId="0" fontId="14" fillId="11" borderId="2" applyAlignment="1" pivotButton="0" quotePrefix="0" xfId="0">
      <alignment horizontal="left" vertical="center"/>
    </xf>
    <xf numFmtId="0" fontId="3" fillId="0" borderId="2" applyAlignment="1" pivotButton="0" quotePrefix="0" xfId="0">
      <alignment horizontal="left" vertical="top" wrapText="1" indent="1"/>
    </xf>
    <xf numFmtId="0" fontId="0" fillId="0" borderId="2" applyAlignment="1" pivotButton="0" quotePrefix="0" xfId="0">
      <alignment horizontal="left" vertical="top" wrapText="1" indent="1"/>
    </xf>
    <xf numFmtId="0" fontId="4" fillId="3" borderId="0" applyAlignment="1" pivotButton="0" quotePrefix="0" xfId="0">
      <alignment horizontal="left" vertical="top" wrapText="1" indent="1"/>
    </xf>
    <xf numFmtId="0" fontId="6" fillId="0" borderId="2" applyAlignment="1" pivotButton="0" quotePrefix="0" xfId="0">
      <alignment horizontal="left" vertical="center" wrapText="1" indent="1"/>
    </xf>
    <xf numFmtId="0" fontId="5" fillId="0" borderId="0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top" wrapText="1" indent="1"/>
    </xf>
  </cellXfs>
  <cellStyles count="1">
    <cellStyle name="Normal" xfId="0" builtinId="0" hidden="0"/>
  </cellStyles>
  <dxfs count="3">
    <dxf>
      <font>
        <name val="Calibri"/>
        <b val="1"/>
        <color rgb="00B02A37"/>
      </font>
      <fill>
        <patternFill patternType="solid">
          <fgColor rgb="00FBE5E6"/>
        </patternFill>
      </fill>
    </dxf>
    <dxf>
      <font>
        <name val="Calibri"/>
        <b val="1"/>
        <color rgb="001B7A3E"/>
      </font>
      <fill>
        <patternFill patternType="solid">
          <fgColor rgb="00E5F4EA"/>
        </patternFill>
      </fill>
    </dxf>
    <dxf>
      <font>
        <name val="Calibri"/>
        <b val="1"/>
        <color rgb="00B8841C"/>
      </font>
      <fill>
        <patternFill patternType="solid">
          <fgColor rgb="00FBF3D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style val="12"/>
  <chart>
    <plotArea>
      <lineChart>
        <grouping val="standard"/>
        <ser>
          <idx val="0"/>
          <order val="0"/>
          <tx>
            <strRef>
              <f>'Inputs'!D5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'Inputs'!$B$6:$B$14</f>
            </numRef>
          </cat>
          <val>
            <numRef>
              <f>'Inputs'!$D$6:$D$14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&quot;AED&quot; #,##0;[Red]&quot;AED&quot; -#,##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'Inputs'!F30</f>
            </strRef>
          </tx>
          <spPr>
            <a:ln xmlns:a="http://schemas.openxmlformats.org/drawingml/2006/main">
              <a:prstDash val="solid"/>
            </a:ln>
          </spPr>
          <cat>
            <numRef>
              <f>'Inputs'!$B$31:$B$35</f>
            </numRef>
          </cat>
          <val>
            <numRef>
              <f>'Inputs'!$F$31:$F$35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0.00&quot;x&quot;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'Calc'!$C$22:$C$27</f>
            </numRef>
          </cat>
          <val>
            <numRef>
              <f>'Calc'!$D$22:$D$27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0%;[Red]-0%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1</col>
      <colOff>0</colOff>
      <row>12</row>
      <rowOff>0</rowOff>
    </from>
    <ext cx="79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31</row>
      <rowOff>0</rowOff>
    </from>
    <ext cx="792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</col>
      <colOff>0</colOff>
      <row>50</row>
      <rowOff>0</rowOff>
    </from>
    <ext cx="7920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8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0" customHeight="1">
      <c r="A1" s="1" t="inlineStr">
        <is>
          <t>Weekly Flash Report</t>
        </is>
      </c>
    </row>
    <row r="2" ht="18" customHeight="1">
      <c r="A2" s="2" t="inlineStr">
        <is>
          <t>One-page weekly performance pack · KPIs vs target · risks · actions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THIS WEEK VS TARGET</t>
        </is>
      </c>
    </row>
    <row r="5" ht="16" customHeight="1">
      <c r="A5" s="5" t="inlineStr">
        <is>
          <t>NET SALES</t>
        </is>
      </c>
      <c r="E5" s="5" t="inlineStr">
        <is>
          <t>SALES WOW</t>
        </is>
      </c>
      <c r="I5" s="5" t="inlineStr">
        <is>
          <t>TRANSACTIONS</t>
        </is>
      </c>
      <c r="M5" s="5" t="inlineStr">
        <is>
          <t>AOV</t>
        </is>
      </c>
    </row>
    <row r="6" ht="28" customHeight="1">
      <c r="A6" s="6">
        <f>Inputs!D6</f>
        <v/>
      </c>
      <c r="E6" s="7">
        <f>IFERROR(Inputs!D6/Inputs!D7-1,0)</f>
        <v/>
      </c>
      <c r="I6" s="8">
        <f>Inputs!E6</f>
        <v/>
      </c>
      <c r="M6" s="9">
        <f>IFERROR(Inputs!D6/Inputs!E6,0)</f>
        <v/>
      </c>
    </row>
    <row r="7" ht="10" customHeight="1">
      <c r="A7" s="3" t="n"/>
      <c r="B7" s="3" t="n"/>
      <c r="C7" s="3" t="n"/>
      <c r="E7" s="3" t="n"/>
      <c r="F7" s="3" t="n"/>
      <c r="G7" s="3" t="n"/>
      <c r="I7" s="3" t="n"/>
      <c r="J7" s="3" t="n"/>
      <c r="K7" s="3" t="n"/>
      <c r="M7" s="3" t="n"/>
      <c r="N7" s="3" t="n"/>
      <c r="O7" s="3" t="n"/>
    </row>
    <row r="8" ht="16" customHeight="1">
      <c r="A8" s="5" t="inlineStr">
        <is>
          <t>MARKETING SPEND</t>
        </is>
      </c>
      <c r="E8" s="5" t="inlineStr">
        <is>
          <t>MARKETING %</t>
        </is>
      </c>
      <c r="I8" s="5" t="inlineStr">
        <is>
          <t>GROSS MARGIN</t>
        </is>
      </c>
      <c r="M8" s="5" t="inlineStr">
        <is>
          <t>REPEAT RATE</t>
        </is>
      </c>
    </row>
    <row r="9" ht="28" customHeight="1">
      <c r="A9" s="6">
        <f>Inputs!G6</f>
        <v/>
      </c>
      <c r="E9" s="7">
        <f>IFERROR(Inputs!G6/Inputs!D6,0)</f>
        <v/>
      </c>
      <c r="I9" s="10">
        <f>Inputs!H6</f>
        <v/>
      </c>
      <c r="M9" s="10">
        <f>Inputs!I6</f>
        <v/>
      </c>
    </row>
    <row r="10" ht="10" customHeight="1">
      <c r="A10" s="3" t="n"/>
      <c r="B10" s="3" t="n"/>
      <c r="C10" s="3" t="n"/>
      <c r="E10" s="3" t="n"/>
      <c r="F10" s="3" t="n"/>
      <c r="G10" s="3" t="n"/>
      <c r="I10" s="3" t="n"/>
      <c r="J10" s="3" t="n"/>
      <c r="K10" s="3" t="n"/>
      <c r="M10" s="3" t="n"/>
      <c r="N10" s="3" t="n"/>
      <c r="O10" s="3" t="n"/>
    </row>
    <row r="12" ht="22" customHeight="1">
      <c r="A12" s="4" t="inlineStr">
        <is>
          <t>9-WEEK SALES TREND</t>
        </is>
      </c>
    </row>
    <row r="31" ht="22" customHeight="1">
      <c r="A31" s="4" t="inlineStr">
        <is>
          <t>MARKETING CHANNEL ROAS THIS WEEK</t>
        </is>
      </c>
    </row>
    <row r="50" ht="22" customHeight="1">
      <c r="A50" s="4" t="inlineStr">
        <is>
          <t>TOP + BOTTOM STORE MOVERS</t>
        </is>
      </c>
    </row>
    <row r="69" ht="22" customHeight="1">
      <c r="A69" s="4" t="inlineStr">
        <is>
          <t>CEO CALL-OUTS</t>
        </is>
      </c>
    </row>
    <row r="70" ht="30" customHeight="1">
      <c r="B70" s="11" t="inlineStr">
        <is>
          <t>Are we above or below target?</t>
        </is>
      </c>
      <c r="C70" s="12">
        <f>IF(Calc!E6&gt;=0,"Net sales above target this week.","Net sales below target this week — investigate top 2 down-mover stores.")</f>
        <v/>
      </c>
    </row>
    <row r="71" ht="30" customHeight="1">
      <c r="B71" s="11" t="inlineStr">
        <is>
          <t>Are margins holding up?</t>
        </is>
      </c>
      <c r="C71" s="12">
        <f>IF(Inputs!H6&gt;=Assumptions!$C$11,"Gross margin clears target — protect.","Gross margin below target — review pricing + waste this week.")</f>
        <v/>
      </c>
    </row>
    <row r="72" ht="30" customHeight="1">
      <c r="B72" s="11" t="inlineStr">
        <is>
          <t>Is marketing earning back?</t>
        </is>
      </c>
      <c r="C72" s="12">
        <f>IF(IFERROR(SUM(Inputs!E31:E35)/SUM(Inputs!C31:C35),0)&gt;=Assumptions!$C$14,"Blended ROAS clears floor.","Blended ROAS below floor — pause weakest channel.")</f>
        <v/>
      </c>
    </row>
    <row r="73" ht="30" customHeight="1">
      <c r="B73" s="11" t="inlineStr">
        <is>
          <t>Top store mover this week?</t>
        </is>
      </c>
      <c r="C73" s="12">
        <f>IFERROR("Top mover: "&amp;INDEX(Inputs!B19:B26,MATCH(MAX(Inputs!D19:D26),Inputs!D19:D26,0))&amp;"  ·  Bottom mover: "&amp;INDEX(Inputs!B19:B26,MATCH(MIN(Inputs!D19:D26),Inputs!D19:D26,0)),"")</f>
        <v/>
      </c>
    </row>
    <row r="75" ht="22" customHeight="1">
      <c r="A75" s="4" t="inlineStr">
        <is>
          <t>TOP RISKS THIS WEEK</t>
        </is>
      </c>
    </row>
    <row r="76" ht="22" customHeight="1">
      <c r="B76" s="13" t="inlineStr">
        <is>
          <t>Severity</t>
        </is>
      </c>
      <c r="C76" s="13" t="inlineStr">
        <is>
          <t>Risk</t>
        </is>
      </c>
      <c r="D76" s="13" t="inlineStr">
        <is>
          <t>Owner</t>
        </is>
      </c>
      <c r="E76" s="13" t="inlineStr">
        <is>
          <t>Mitigation</t>
        </is>
      </c>
    </row>
    <row r="77" ht="26" customHeight="1">
      <c r="B77" s="14">
        <f>Inputs!C40</f>
        <v/>
      </c>
      <c r="C77" s="14">
        <f>Inputs!B40</f>
        <v/>
      </c>
      <c r="D77" s="14">
        <f>Inputs!D40</f>
        <v/>
      </c>
      <c r="E77" s="14">
        <f>Inputs!E40</f>
        <v/>
      </c>
    </row>
    <row r="78" ht="26" customHeight="1">
      <c r="B78" s="14">
        <f>Inputs!C41</f>
        <v/>
      </c>
      <c r="C78" s="14">
        <f>Inputs!B41</f>
        <v/>
      </c>
      <c r="D78" s="14">
        <f>Inputs!D41</f>
        <v/>
      </c>
      <c r="E78" s="14">
        <f>Inputs!E41</f>
        <v/>
      </c>
    </row>
    <row r="79" ht="26" customHeight="1">
      <c r="B79" s="14">
        <f>Inputs!C42</f>
        <v/>
      </c>
      <c r="C79" s="14">
        <f>Inputs!B42</f>
        <v/>
      </c>
      <c r="D79" s="14">
        <f>Inputs!D42</f>
        <v/>
      </c>
      <c r="E79" s="14">
        <f>Inputs!E42</f>
        <v/>
      </c>
    </row>
    <row r="81" ht="22" customHeight="1">
      <c r="A81" s="4" t="inlineStr">
        <is>
          <t>TOP OPPORTUNITIES THIS WEEK</t>
        </is>
      </c>
    </row>
    <row r="82" ht="22" customHeight="1">
      <c r="B82" s="13" t="inlineStr">
        <is>
          <t>Confidence</t>
        </is>
      </c>
      <c r="C82" s="13" t="inlineStr">
        <is>
          <t>Opportunity</t>
        </is>
      </c>
      <c r="D82" s="13" t="inlineStr">
        <is>
          <t>Owner</t>
        </is>
      </c>
      <c r="E82" s="13" t="inlineStr">
        <is>
          <t>Next step</t>
        </is>
      </c>
    </row>
    <row r="83" ht="26" customHeight="1">
      <c r="B83" s="14">
        <f>Inputs!C47</f>
        <v/>
      </c>
      <c r="C83" s="14">
        <f>Inputs!B47</f>
        <v/>
      </c>
      <c r="D83" s="14">
        <f>Inputs!D47</f>
        <v/>
      </c>
      <c r="E83" s="14">
        <f>Inputs!E47</f>
        <v/>
      </c>
    </row>
    <row r="84" ht="26" customHeight="1">
      <c r="B84" s="14">
        <f>Inputs!C48</f>
        <v/>
      </c>
      <c r="C84" s="14">
        <f>Inputs!B48</f>
        <v/>
      </c>
      <c r="D84" s="14">
        <f>Inputs!D48</f>
        <v/>
      </c>
      <c r="E84" s="14">
        <f>Inputs!E48</f>
        <v/>
      </c>
    </row>
    <row r="85" ht="26" customHeight="1">
      <c r="B85" s="14">
        <f>Inputs!C49</f>
        <v/>
      </c>
      <c r="C85" s="14">
        <f>Inputs!B49</f>
        <v/>
      </c>
      <c r="D85" s="14">
        <f>Inputs!D49</f>
        <v/>
      </c>
      <c r="E85" s="14">
        <f>Inputs!E49</f>
        <v/>
      </c>
    </row>
  </sheetData>
  <mergeCells count="29">
    <mergeCell ref="A31:N31"/>
    <mergeCell ref="E9:G9"/>
    <mergeCell ref="M6:O6"/>
    <mergeCell ref="E6:G6"/>
    <mergeCell ref="A1:N1"/>
    <mergeCell ref="A69:N69"/>
    <mergeCell ref="A5:C5"/>
    <mergeCell ref="I5:K5"/>
    <mergeCell ref="A8:C8"/>
    <mergeCell ref="C71:N71"/>
    <mergeCell ref="I8:K8"/>
    <mergeCell ref="M8:O8"/>
    <mergeCell ref="C70:N70"/>
    <mergeCell ref="A75:N75"/>
    <mergeCell ref="C72:N72"/>
    <mergeCell ref="A12:N12"/>
    <mergeCell ref="A50:N50"/>
    <mergeCell ref="A2:N2"/>
    <mergeCell ref="I9:K9"/>
    <mergeCell ref="A9:C9"/>
    <mergeCell ref="I6:K6"/>
    <mergeCell ref="A4:N4"/>
    <mergeCell ref="E5:G5"/>
    <mergeCell ref="M9:O9"/>
    <mergeCell ref="A6:C6"/>
    <mergeCell ref="M5:O5"/>
    <mergeCell ref="E8:G8"/>
    <mergeCell ref="A81:N81"/>
    <mergeCell ref="C73:N73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2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52" customWidth="1" min="3" max="3"/>
    <col width="24" customWidth="1" min="4" max="4"/>
    <col width="40" customWidth="1" min="5" max="5"/>
  </cols>
  <sheetData>
    <row r="1" ht="30" customHeight="1">
      <c r="A1" s="1" t="inlineStr">
        <is>
          <t>Document Control</t>
        </is>
      </c>
    </row>
    <row r="2" ht="18" customHeight="1">
      <c r="A2" s="2" t="inlineStr">
        <is>
          <t>Authorship · versioning · approvals · change log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DOCUMENT IDENTITY</t>
        </is>
      </c>
    </row>
    <row r="5" ht="22" customHeight="1">
      <c r="B5" s="13" t="inlineStr">
        <is>
          <t>Field</t>
        </is>
      </c>
      <c r="C5" s="13" t="inlineStr">
        <is>
          <t>Value</t>
        </is>
      </c>
    </row>
    <row r="6" ht="20" customHeight="1">
      <c r="B6" s="22" t="inlineStr">
        <is>
          <t>Workbook</t>
        </is>
      </c>
      <c r="C6" s="30" t="inlineStr">
        <is>
          <t>Weekly Flash Report</t>
        </is>
      </c>
    </row>
    <row r="7" ht="20" customHeight="1">
      <c r="B7" s="22" t="inlineStr">
        <is>
          <t>Prepared by</t>
        </is>
      </c>
      <c r="C7" s="30" t="inlineStr">
        <is>
          <t>Ashmo · Restaurant Growth Toolkit</t>
        </is>
      </c>
    </row>
    <row r="8" ht="20" customHeight="1">
      <c r="B8" s="22" t="inlineStr">
        <is>
          <t>Owner (accountable)</t>
        </is>
      </c>
      <c r="C8" s="30" t="inlineStr">
        <is>
          <t>Marketing Lead</t>
        </is>
      </c>
    </row>
    <row r="9" ht="20" customHeight="1">
      <c r="B9" s="22" t="inlineStr">
        <is>
          <t>Version</t>
        </is>
      </c>
      <c r="C9" s="30" t="inlineStr">
        <is>
          <t>2.0</t>
        </is>
      </c>
    </row>
    <row r="10" ht="20" customHeight="1">
      <c r="B10" s="22" t="inlineStr">
        <is>
          <t>Issued</t>
        </is>
      </c>
      <c r="C10" s="30" t="inlineStr">
        <is>
          <t>2026-05-14</t>
        </is>
      </c>
    </row>
    <row r="11" ht="20" customHeight="1">
      <c r="B11" s="22" t="inlineStr">
        <is>
          <t>Review cadence</t>
        </is>
      </c>
      <c r="C11" s="30" t="inlineStr">
        <is>
          <t>Monthly, or after a material business event</t>
        </is>
      </c>
    </row>
    <row r="12" ht="20" customHeight="1">
      <c r="B12" s="22" t="inlineStr">
        <is>
          <t>Classification</t>
        </is>
      </c>
      <c r="C12" s="30" t="inlineStr">
        <is>
          <t>Internal · Commercially sensitive</t>
        </is>
      </c>
    </row>
    <row r="13" ht="20" customHeight="1">
      <c r="B13" s="22" t="inlineStr">
        <is>
          <t>Currency convention</t>
        </is>
      </c>
      <c r="C13" s="30" t="inlineStr">
        <is>
          <t>Default AED — change in Assumptions tab if your reporting currency differs</t>
        </is>
      </c>
    </row>
    <row r="14" ht="20" customHeight="1">
      <c r="B14" s="22" t="inlineStr">
        <is>
          <t>Source of truth</t>
        </is>
      </c>
      <c r="C14" s="30" t="inlineStr">
        <is>
          <t>This workbook is the single source of truth for the metrics it contains</t>
        </is>
      </c>
    </row>
    <row r="15" ht="20" customHeight="1">
      <c r="B15" s="22" t="inlineStr">
        <is>
          <t>Distribution</t>
        </is>
      </c>
      <c r="C15" s="30" t="inlineStr">
        <is>
          <t>Internal management, board, lender / investor, franchise partners — as appropriate</t>
        </is>
      </c>
    </row>
    <row r="17" ht="22" customHeight="1">
      <c r="A17" s="4" t="inlineStr">
        <is>
          <t>REVIEWERS &amp; APPROVERS</t>
        </is>
      </c>
    </row>
    <row r="18" ht="22" customHeight="1">
      <c r="B18" s="13" t="inlineStr">
        <is>
          <t>Role</t>
        </is>
      </c>
      <c r="C18" s="13" t="inlineStr">
        <is>
          <t>Name</t>
        </is>
      </c>
      <c r="D18" s="13" t="inlineStr">
        <is>
          <t>Approval status</t>
        </is>
      </c>
      <c r="E18" s="13" t="inlineStr">
        <is>
          <t>Comments</t>
        </is>
      </c>
    </row>
    <row r="19">
      <c r="B19" s="22" t="inlineStr">
        <is>
          <t>Founder / CEO</t>
        </is>
      </c>
      <c r="C19" s="40" t="inlineStr"/>
      <c r="D19" s="40" t="inlineStr">
        <is>
          <t>Pending</t>
        </is>
      </c>
      <c r="E19" s="40" t="inlineStr"/>
    </row>
    <row r="20">
      <c r="B20" s="22" t="inlineStr">
        <is>
          <t>Operations Lead</t>
        </is>
      </c>
      <c r="C20" s="40" t="inlineStr"/>
      <c r="D20" s="40" t="inlineStr">
        <is>
          <t>Pending</t>
        </is>
      </c>
      <c r="E20" s="40" t="inlineStr"/>
    </row>
    <row r="21">
      <c r="B21" s="22" t="inlineStr">
        <is>
          <t>Finance Lead</t>
        </is>
      </c>
      <c r="C21" s="40" t="inlineStr"/>
      <c r="D21" s="40" t="inlineStr">
        <is>
          <t>Pending</t>
        </is>
      </c>
      <c r="E21" s="40" t="inlineStr"/>
    </row>
    <row r="22">
      <c r="B22" s="22" t="inlineStr">
        <is>
          <t>Brand / Marketing Lead</t>
        </is>
      </c>
      <c r="C22" s="40" t="inlineStr"/>
      <c r="D22" s="40" t="inlineStr">
        <is>
          <t>Pending</t>
        </is>
      </c>
      <c r="E22" s="40" t="inlineStr"/>
    </row>
    <row r="24" ht="22" customHeight="1">
      <c r="A24" s="4" t="inlineStr">
        <is>
          <t>CHANGE LOG</t>
        </is>
      </c>
    </row>
    <row r="25" ht="22" customHeight="1">
      <c r="B25" s="13" t="inlineStr">
        <is>
          <t>Date</t>
        </is>
      </c>
      <c r="C25" s="13" t="inlineStr">
        <is>
          <t>Author</t>
        </is>
      </c>
      <c r="D25" s="13" t="inlineStr">
        <is>
          <t>Version</t>
        </is>
      </c>
      <c r="E25" s="13" t="inlineStr">
        <is>
          <t>Change summary</t>
        </is>
      </c>
    </row>
    <row r="26" ht="28" customHeight="1">
      <c r="B26" s="49" t="inlineStr">
        <is>
          <t>2026-05-14</t>
        </is>
      </c>
      <c r="C26" s="49" t="inlineStr">
        <is>
          <t>Ashmo Toolkit</t>
        </is>
      </c>
      <c r="D26" s="49" t="inlineStr">
        <is>
          <t>3.0</t>
        </is>
      </c>
      <c r="E26" s="49" t="inlineStr">
        <is>
          <t>v3 rebuild: currency-neutral, deeper domain logic, expanded checks, scorecards, sensitivity tables, and CEO/board callouts. Sample data is illustrative — replace with your own.</t>
        </is>
      </c>
    </row>
    <row r="27" ht="28" customHeight="1">
      <c r="B27" s="53" t="inlineStr"/>
      <c r="C27" s="53" t="inlineStr"/>
      <c r="D27" s="53" t="inlineStr"/>
      <c r="E27" s="53" t="inlineStr"/>
    </row>
    <row r="28" ht="28" customHeight="1">
      <c r="B28" s="53" t="inlineStr"/>
      <c r="C28" s="53" t="inlineStr"/>
      <c r="D28" s="53" t="inlineStr"/>
      <c r="E28" s="53" t="inlineStr"/>
    </row>
  </sheetData>
  <mergeCells count="5">
    <mergeCell ref="A17:N17"/>
    <mergeCell ref="A4:N4"/>
    <mergeCell ref="A24:N24"/>
    <mergeCell ref="A2:N2"/>
    <mergeCell ref="A1:N1"/>
  </mergeCells>
  <conditionalFormatting sqref="D19:D22">
    <cfRule type="cellIs" priority="1" operator="equal" dxfId="1" stopIfTrue="0">
      <formula>"Approved"</formula>
    </cfRule>
    <cfRule type="cellIs" priority="2" operator="equal" dxfId="2" stopIfTrue="0">
      <formula>"Pending"</formula>
    </cfRule>
    <cfRule type="cellIs" priority="3" operator="equal" dxfId="2" stopIfTrue="0">
      <formula>"Approved w/ comments"</formula>
    </cfRule>
    <cfRule type="cellIs" priority="4" operator="equal" dxfId="0" stopIfTrue="0">
      <formula>"Rejected"</formula>
    </cfRule>
  </conditionalFormatting>
  <dataValidations count="1">
    <dataValidation sqref="D19:D22" showDropDown="0" showInputMessage="0" showErrorMessage="0" allowBlank="1" errorTitle="Invalid choice" error="Choose from the dropdown list." type="list">
      <formula1>"Pending,Approved,Approved w/ comments,Rejected"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49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4" customWidth="1" min="2" max="2"/>
    <col width="1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24" customWidth="1" min="9" max="9"/>
  </cols>
  <sheetData>
    <row r="1" ht="30" customHeight="1">
      <c r="A1" s="1" t="inlineStr">
        <is>
          <t>Weekly Flash · Inputs</t>
        </is>
      </c>
    </row>
    <row r="2" ht="18" customHeight="1">
      <c r="A2" s="2" t="inlineStr">
        <is>
          <t>This week + last 8 weeks · group + per-store · risks · opportunities · actions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GROUP WEEKLY TREND (LATEST WEEK FIRST; UP TO 9 ROWS)</t>
        </is>
      </c>
    </row>
    <row r="5" ht="22" customHeight="1">
      <c r="B5" s="13" t="inlineStr">
        <is>
          <t>Week label</t>
        </is>
      </c>
      <c r="C5" s="13" t="inlineStr">
        <is>
          <t>Period</t>
        </is>
      </c>
      <c r="D5" s="13" t="inlineStr">
        <is>
          <t>Net sales</t>
        </is>
      </c>
      <c r="E5" s="13" t="inlineStr">
        <is>
          <t>Transactions</t>
        </is>
      </c>
      <c r="F5" s="13" t="inlineStr">
        <is>
          <t>Footfall</t>
        </is>
      </c>
      <c r="G5" s="13" t="inlineStr">
        <is>
          <t>Marketing spend</t>
        </is>
      </c>
      <c r="H5" s="13" t="inlineStr">
        <is>
          <t>Gross margin %</t>
        </is>
      </c>
      <c r="I5" s="13" t="inlineStr">
        <is>
          <t>Repeat rate %</t>
        </is>
      </c>
      <c r="J5" t="inlineStr">
        <is>
          <t>Operational issues</t>
        </is>
      </c>
    </row>
    <row r="6" ht="22" customHeight="1">
      <c r="B6" s="15" t="inlineStr">
        <is>
          <t>This week</t>
        </is>
      </c>
      <c r="C6" s="15" t="inlineStr">
        <is>
          <t>W0</t>
        </is>
      </c>
      <c r="D6" s="16" t="n">
        <v>178000</v>
      </c>
      <c r="E6" s="17" t="n">
        <v>7820</v>
      </c>
      <c r="F6" s="17" t="n">
        <v>10500</v>
      </c>
      <c r="G6" s="16" t="n">
        <v>10800</v>
      </c>
      <c r="H6" s="18" t="n">
        <v>0.6899999999999999</v>
      </c>
      <c r="I6" s="18" t="n">
        <v>0.31</v>
      </c>
      <c r="J6" s="17" t="n">
        <v>1</v>
      </c>
    </row>
    <row r="7" ht="22" customHeight="1">
      <c r="B7" s="15" t="inlineStr">
        <is>
          <t>Last week</t>
        </is>
      </c>
      <c r="C7" s="15" t="inlineStr">
        <is>
          <t>W-1</t>
        </is>
      </c>
      <c r="D7" s="16" t="n">
        <v>172000</v>
      </c>
      <c r="E7" s="17" t="n">
        <v>7580</v>
      </c>
      <c r="F7" s="17" t="n">
        <v>10200</v>
      </c>
      <c r="G7" s="16" t="n">
        <v>10500</v>
      </c>
      <c r="H7" s="18" t="n">
        <v>0.68</v>
      </c>
      <c r="I7" s="18" t="n">
        <v>0.3</v>
      </c>
      <c r="J7" s="17" t="n">
        <v>0</v>
      </c>
    </row>
    <row r="8" ht="22" customHeight="1">
      <c r="B8" s="15" t="inlineStr">
        <is>
          <t>2 weeks ago</t>
        </is>
      </c>
      <c r="C8" s="15" t="inlineStr">
        <is>
          <t>W-2</t>
        </is>
      </c>
      <c r="D8" s="16" t="n">
        <v>168500</v>
      </c>
      <c r="E8" s="17" t="n">
        <v>7420</v>
      </c>
      <c r="F8" s="17" t="n">
        <v>10050</v>
      </c>
      <c r="G8" s="16" t="n">
        <v>10500</v>
      </c>
      <c r="H8" s="18" t="n">
        <v>0.67</v>
      </c>
      <c r="I8" s="18" t="n">
        <v>0.3</v>
      </c>
      <c r="J8" s="17" t="n">
        <v>1</v>
      </c>
    </row>
    <row r="9" ht="22" customHeight="1">
      <c r="B9" s="15" t="inlineStr">
        <is>
          <t>3 weeks ago</t>
        </is>
      </c>
      <c r="C9" s="15" t="inlineStr">
        <is>
          <t>W-3</t>
        </is>
      </c>
      <c r="D9" s="16" t="n">
        <v>165000</v>
      </c>
      <c r="E9" s="17" t="n">
        <v>7300</v>
      </c>
      <c r="F9" s="17" t="n">
        <v>9900</v>
      </c>
      <c r="G9" s="16" t="n">
        <v>10200</v>
      </c>
      <c r="H9" s="18" t="n">
        <v>0.68</v>
      </c>
      <c r="I9" s="18" t="n">
        <v>0.29</v>
      </c>
      <c r="J9" s="17" t="n">
        <v>0</v>
      </c>
    </row>
    <row r="10" ht="22" customHeight="1">
      <c r="B10" s="15" t="inlineStr">
        <is>
          <t>4 weeks ago</t>
        </is>
      </c>
      <c r="C10" s="15" t="inlineStr">
        <is>
          <t>W-4</t>
        </is>
      </c>
      <c r="D10" s="16" t="n">
        <v>159000</v>
      </c>
      <c r="E10" s="17" t="n">
        <v>7050</v>
      </c>
      <c r="F10" s="17" t="n">
        <v>9650</v>
      </c>
      <c r="G10" s="16" t="n">
        <v>10200</v>
      </c>
      <c r="H10" s="18" t="n">
        <v>0.67</v>
      </c>
      <c r="I10" s="18" t="n">
        <v>0.29</v>
      </c>
      <c r="J10" s="17" t="n">
        <v>1</v>
      </c>
    </row>
    <row r="11" ht="22" customHeight="1">
      <c r="B11" s="15" t="inlineStr">
        <is>
          <t>5 weeks ago</t>
        </is>
      </c>
      <c r="C11" s="15" t="inlineStr">
        <is>
          <t>W-5</t>
        </is>
      </c>
      <c r="D11" s="16" t="n">
        <v>162400</v>
      </c>
      <c r="E11" s="17" t="n">
        <v>7180</v>
      </c>
      <c r="F11" s="17" t="n">
        <v>9800</v>
      </c>
      <c r="G11" s="16" t="n">
        <v>9700</v>
      </c>
      <c r="H11" s="18" t="n">
        <v>0.68</v>
      </c>
      <c r="I11" s="18" t="n">
        <v>0.28</v>
      </c>
      <c r="J11" s="17" t="n">
        <v>0</v>
      </c>
    </row>
    <row r="12" ht="22" customHeight="1">
      <c r="B12" s="15" t="inlineStr">
        <is>
          <t>6 weeks ago</t>
        </is>
      </c>
      <c r="C12" s="15" t="inlineStr">
        <is>
          <t>W-6</t>
        </is>
      </c>
      <c r="D12" s="16" t="n">
        <v>156800</v>
      </c>
      <c r="E12" s="17" t="n">
        <v>6920</v>
      </c>
      <c r="F12" s="17" t="n">
        <v>9550</v>
      </c>
      <c r="G12" s="16" t="n">
        <v>9700</v>
      </c>
      <c r="H12" s="18" t="n">
        <v>0.67</v>
      </c>
      <c r="I12" s="18" t="n">
        <v>0.28</v>
      </c>
      <c r="J12" s="17" t="n">
        <v>0</v>
      </c>
    </row>
    <row r="13" ht="22" customHeight="1">
      <c r="B13" s="15" t="inlineStr">
        <is>
          <t>7 weeks ago</t>
        </is>
      </c>
      <c r="C13" s="15" t="inlineStr">
        <is>
          <t>W-7</t>
        </is>
      </c>
      <c r="D13" s="16" t="n">
        <v>149000</v>
      </c>
      <c r="E13" s="17" t="n">
        <v>6620</v>
      </c>
      <c r="F13" s="17" t="n">
        <v>9100</v>
      </c>
      <c r="G13" s="16" t="n">
        <v>9400</v>
      </c>
      <c r="H13" s="18" t="n">
        <v>0.66</v>
      </c>
      <c r="I13" s="18" t="n">
        <v>0.27</v>
      </c>
      <c r="J13" s="17" t="n">
        <v>2</v>
      </c>
    </row>
    <row r="14" ht="22" customHeight="1">
      <c r="B14" s="15" t="inlineStr">
        <is>
          <t>8 weeks ago</t>
        </is>
      </c>
      <c r="C14" s="15" t="inlineStr">
        <is>
          <t>W-8</t>
        </is>
      </c>
      <c r="D14" s="16" t="n">
        <v>154500</v>
      </c>
      <c r="E14" s="17" t="n">
        <v>6810</v>
      </c>
      <c r="F14" s="17" t="n">
        <v>9400</v>
      </c>
      <c r="G14" s="16" t="n">
        <v>9400</v>
      </c>
      <c r="H14" s="18" t="n">
        <v>0.67</v>
      </c>
      <c r="I14" s="18" t="n">
        <v>0.28</v>
      </c>
      <c r="J14" s="17" t="n">
        <v>1</v>
      </c>
    </row>
    <row r="17" ht="22" customHeight="1">
      <c r="A17" s="4" t="inlineStr">
        <is>
          <t>PER-STORE PERFORMANCE — THIS WEEK</t>
        </is>
      </c>
    </row>
    <row r="18" ht="22" customHeight="1">
      <c r="B18" s="13" t="inlineStr">
        <is>
          <t>Store</t>
        </is>
      </c>
      <c r="C18" s="13" t="inlineStr">
        <is>
          <t>Net sales</t>
        </is>
      </c>
      <c r="D18" s="13" t="inlineStr">
        <is>
          <t>Sales WoW %</t>
        </is>
      </c>
      <c r="E18" s="13" t="inlineStr">
        <is>
          <t>Transactions</t>
        </is>
      </c>
      <c r="F18" s="13" t="inlineStr">
        <is>
          <t>Avg AOV</t>
        </is>
      </c>
      <c r="G18" s="13" t="inlineStr">
        <is>
          <t>Repeat rate</t>
        </is>
      </c>
      <c r="H18" t="inlineStr">
        <is>
          <t>Issues</t>
        </is>
      </c>
    </row>
    <row r="19" ht="22" customHeight="1">
      <c r="B19" s="15" t="inlineStr">
        <is>
          <t>Sample Store 01</t>
        </is>
      </c>
      <c r="C19" s="16" t="n">
        <v>32000</v>
      </c>
      <c r="D19" s="18" t="n">
        <v>0.04</v>
      </c>
      <c r="E19" s="17" t="n">
        <v>1450</v>
      </c>
      <c r="F19" s="19" t="n">
        <v>22.07</v>
      </c>
      <c r="G19" s="18" t="n">
        <v>0.34</v>
      </c>
      <c r="H19" s="17" t="n">
        <v>0</v>
      </c>
    </row>
    <row r="20" ht="22" customHeight="1">
      <c r="B20" s="15" t="inlineStr">
        <is>
          <t>Sample Store 02</t>
        </is>
      </c>
      <c r="C20" s="16" t="n">
        <v>28500</v>
      </c>
      <c r="D20" s="18" t="n">
        <v>0.05</v>
      </c>
      <c r="E20" s="17" t="n">
        <v>1280</v>
      </c>
      <c r="F20" s="19" t="n">
        <v>22.27</v>
      </c>
      <c r="G20" s="18" t="n">
        <v>0.31</v>
      </c>
      <c r="H20" s="17" t="n">
        <v>0</v>
      </c>
    </row>
    <row r="21" ht="22" customHeight="1">
      <c r="B21" s="15" t="inlineStr">
        <is>
          <t>Sample Store 03</t>
        </is>
      </c>
      <c r="C21" s="16" t="n">
        <v>27000</v>
      </c>
      <c r="D21" s="18" t="n">
        <v>0.02</v>
      </c>
      <c r="E21" s="17" t="n">
        <v>1190</v>
      </c>
      <c r="F21" s="19" t="n">
        <v>22.69</v>
      </c>
      <c r="G21" s="18" t="n">
        <v>0.29</v>
      </c>
      <c r="H21" s="17" t="n">
        <v>1</v>
      </c>
    </row>
    <row r="22" ht="22" customHeight="1">
      <c r="B22" s="15" t="inlineStr">
        <is>
          <t>Sample Store 04</t>
        </is>
      </c>
      <c r="C22" s="16" t="n">
        <v>24500</v>
      </c>
      <c r="D22" s="18" t="n">
        <v>-0.02</v>
      </c>
      <c r="E22" s="17" t="n">
        <v>1080</v>
      </c>
      <c r="F22" s="19" t="n">
        <v>22.69</v>
      </c>
      <c r="G22" s="18" t="n">
        <v>0.28</v>
      </c>
      <c r="H22" s="17" t="n">
        <v>0</v>
      </c>
    </row>
    <row r="23" ht="22" customHeight="1">
      <c r="B23" s="15" t="inlineStr">
        <is>
          <t>Sample Store 05</t>
        </is>
      </c>
      <c r="C23" s="16" t="n">
        <v>22000</v>
      </c>
      <c r="D23" s="18" t="n">
        <v>0.06</v>
      </c>
      <c r="E23" s="17" t="n">
        <v>985</v>
      </c>
      <c r="F23" s="19" t="n">
        <v>22.34</v>
      </c>
      <c r="G23" s="18" t="n">
        <v>0.31</v>
      </c>
      <c r="H23" s="17" t="n">
        <v>0</v>
      </c>
    </row>
    <row r="24" ht="22" customHeight="1">
      <c r="B24" s="15" t="inlineStr">
        <is>
          <t>Sample Store 06</t>
        </is>
      </c>
      <c r="C24" s="16" t="n">
        <v>20500</v>
      </c>
      <c r="D24" s="18" t="n">
        <v>-0.05</v>
      </c>
      <c r="E24" s="17" t="n">
        <v>940</v>
      </c>
      <c r="F24" s="19" t="n">
        <v>21.81</v>
      </c>
      <c r="G24" s="18" t="n">
        <v>0.27</v>
      </c>
      <c r="H24" s="17" t="n">
        <v>1</v>
      </c>
    </row>
    <row r="25" ht="22" customHeight="1">
      <c r="B25" s="15" t="inlineStr">
        <is>
          <t>Sample Store 07</t>
        </is>
      </c>
      <c r="C25" s="16" t="n">
        <v>14500</v>
      </c>
      <c r="D25" s="18" t="n">
        <v>0.08</v>
      </c>
      <c r="E25" s="17" t="n">
        <v>640</v>
      </c>
      <c r="F25" s="19" t="n">
        <v>22.66</v>
      </c>
      <c r="G25" s="18" t="n">
        <v>0.32</v>
      </c>
      <c r="H25" s="17" t="n">
        <v>0</v>
      </c>
    </row>
    <row r="26" ht="22" customHeight="1">
      <c r="B26" s="15" t="inlineStr">
        <is>
          <t>Sample Store 08</t>
        </is>
      </c>
      <c r="C26" s="16" t="n">
        <v>12000</v>
      </c>
      <c r="D26" s="18" t="n">
        <v>0.03</v>
      </c>
      <c r="E26" s="17" t="n">
        <v>555</v>
      </c>
      <c r="F26" s="19" t="n">
        <v>21.62</v>
      </c>
      <c r="G26" s="18" t="n">
        <v>0.3</v>
      </c>
      <c r="H26" s="17" t="n">
        <v>0</v>
      </c>
    </row>
    <row r="29" ht="22" customHeight="1">
      <c r="A29" s="4" t="inlineStr">
        <is>
          <t>MARKETING IMPACT — THIS WEEK</t>
        </is>
      </c>
    </row>
    <row r="30" ht="22" customHeight="1">
      <c r="B30" s="13" t="inlineStr">
        <is>
          <t>Channel</t>
        </is>
      </c>
      <c r="C30" s="13" t="inlineStr">
        <is>
          <t>Spend</t>
        </is>
      </c>
      <c r="D30" s="13" t="inlineStr">
        <is>
          <t>Conversions</t>
        </is>
      </c>
      <c r="E30" s="13" t="inlineStr">
        <is>
          <t>Tagged revenue</t>
        </is>
      </c>
      <c r="F30" s="13" t="inlineStr">
        <is>
          <t>ROAS</t>
        </is>
      </c>
    </row>
    <row r="31" ht="22" customHeight="1">
      <c r="B31" s="15" t="inlineStr">
        <is>
          <t>Paid Social</t>
        </is>
      </c>
      <c r="C31" s="16" t="n">
        <v>6500</v>
      </c>
      <c r="D31" s="17" t="n">
        <v>1240</v>
      </c>
      <c r="E31" s="16" t="n">
        <v>27000</v>
      </c>
      <c r="F31" s="20">
        <f>IFERROR(E31/C31,0)</f>
        <v/>
      </c>
    </row>
    <row r="32" ht="22" customHeight="1">
      <c r="B32" s="15" t="inlineStr">
        <is>
          <t>Search</t>
        </is>
      </c>
      <c r="C32" s="16" t="n">
        <v>4200</v>
      </c>
      <c r="D32" s="17" t="n">
        <v>980</v>
      </c>
      <c r="E32" s="16" t="n">
        <v>22000</v>
      </c>
      <c r="F32" s="20">
        <f>IFERROR(E32/C32,0)</f>
        <v/>
      </c>
    </row>
    <row r="33" ht="22" customHeight="1">
      <c r="B33" s="15" t="inlineStr">
        <is>
          <t>Influencer</t>
        </is>
      </c>
      <c r="C33" s="16" t="n">
        <v>9000</v>
      </c>
      <c r="D33" s="17" t="n">
        <v>580</v>
      </c>
      <c r="E33" s="16" t="n">
        <v>14000</v>
      </c>
      <c r="F33" s="20">
        <f>IFERROR(E33/C33,0)</f>
        <v/>
      </c>
    </row>
    <row r="34" ht="22" customHeight="1">
      <c r="B34" s="15" t="inlineStr">
        <is>
          <t>CRM / Email</t>
        </is>
      </c>
      <c r="C34" s="16" t="n">
        <v>500</v>
      </c>
      <c r="D34" s="17" t="n">
        <v>1680</v>
      </c>
      <c r="E34" s="16" t="n">
        <v>38000</v>
      </c>
      <c r="F34" s="20">
        <f>IFERROR(E34/C34,0)</f>
        <v/>
      </c>
    </row>
    <row r="35" ht="22" customHeight="1">
      <c r="B35" s="15" t="inlineStr">
        <is>
          <t>Aggregator Ads</t>
        </is>
      </c>
      <c r="C35" s="16" t="n">
        <v>3500</v>
      </c>
      <c r="D35" s="17" t="n">
        <v>1280</v>
      </c>
      <c r="E35" s="16" t="n">
        <v>27500</v>
      </c>
      <c r="F35" s="20">
        <f>IFERROR(E35/C35,0)</f>
        <v/>
      </c>
    </row>
    <row r="38" ht="22" customHeight="1">
      <c r="A38" s="4" t="inlineStr">
        <is>
          <t>RISKS THIS WEEK (3)</t>
        </is>
      </c>
    </row>
    <row r="39" ht="22" customHeight="1">
      <c r="B39" s="13" t="inlineStr">
        <is>
          <t>Risk</t>
        </is>
      </c>
      <c r="C39" s="13" t="inlineStr">
        <is>
          <t>Severity (1-5)</t>
        </is>
      </c>
      <c r="D39" s="13" t="inlineStr">
        <is>
          <t>Owner</t>
        </is>
      </c>
      <c r="E39" s="13" t="inlineStr">
        <is>
          <t>Mitigation</t>
        </is>
      </c>
    </row>
    <row r="40" ht="28" customHeight="1">
      <c r="B40" s="15" t="inlineStr">
        <is>
          <t>Sample risk: supplier delivery slipped 2 days</t>
        </is>
      </c>
      <c r="C40" s="21" t="n">
        <v>3</v>
      </c>
      <c r="D40" s="15" t="inlineStr">
        <is>
          <t>Operations</t>
        </is>
      </c>
      <c r="E40" s="15" t="inlineStr">
        <is>
          <t>Switching to backup supplier on weekly orders.</t>
        </is>
      </c>
    </row>
    <row r="41" ht="28" customHeight="1">
      <c r="B41" s="15" t="inlineStr">
        <is>
          <t>Sample risk: rating drop on Aggregator A</t>
        </is>
      </c>
      <c r="C41" s="21" t="n">
        <v>4</v>
      </c>
      <c r="D41" s="15" t="inlineStr">
        <is>
          <t>Brand</t>
        </is>
      </c>
      <c r="E41" s="15" t="inlineStr">
        <is>
          <t>Triage low-rating SKUs; investigate kitchen quality.</t>
        </is>
      </c>
    </row>
    <row r="42" ht="28" customHeight="1">
      <c r="B42" s="15" t="inlineStr">
        <is>
          <t>Sample risk: hiring lag in Region B</t>
        </is>
      </c>
      <c r="C42" s="21" t="n">
        <v>3</v>
      </c>
      <c r="D42" s="15" t="inlineStr">
        <is>
          <t>HR</t>
        </is>
      </c>
      <c r="E42" s="15" t="inlineStr">
        <is>
          <t>Two new managers in pipeline; expected within 14 days.</t>
        </is>
      </c>
    </row>
    <row r="45" ht="22" customHeight="1">
      <c r="A45" s="4" t="inlineStr">
        <is>
          <t>OPPORTUNITIES THIS WEEK (3)</t>
        </is>
      </c>
    </row>
    <row r="46" ht="22" customHeight="1">
      <c r="B46" s="13" t="inlineStr">
        <is>
          <t>Opportunity</t>
        </is>
      </c>
      <c r="C46" s="13" t="inlineStr">
        <is>
          <t>Confidence (1-5)</t>
        </is>
      </c>
      <c r="D46" s="13" t="inlineStr">
        <is>
          <t>Owner</t>
        </is>
      </c>
      <c r="E46" s="13" t="inlineStr">
        <is>
          <t>Next step</t>
        </is>
      </c>
    </row>
    <row r="47" ht="28" customHeight="1">
      <c r="B47" s="15" t="inlineStr">
        <is>
          <t>Sample opportunity: top-performing creator wants extension</t>
        </is>
      </c>
      <c r="C47" s="21" t="n">
        <v>4</v>
      </c>
      <c r="D47" s="15" t="inlineStr">
        <is>
          <t>Brand</t>
        </is>
      </c>
      <c r="E47" s="15" t="inlineStr">
        <is>
          <t>Brief 4-week extension; measure incrementality.</t>
        </is>
      </c>
    </row>
    <row r="48" ht="28" customHeight="1">
      <c r="B48" s="15" t="inlineStr">
        <is>
          <t>Sample opportunity: Sample Store 05 sales WoW +6% — replicable</t>
        </is>
      </c>
      <c r="C48" s="21" t="n">
        <v>4</v>
      </c>
      <c r="D48" s="15" t="inlineStr">
        <is>
          <t>Marketing</t>
        </is>
      </c>
      <c r="E48" s="15" t="inlineStr">
        <is>
          <t>Document tactic mix; replicate in 3 sister stores.</t>
        </is>
      </c>
    </row>
    <row r="49" ht="28" customHeight="1">
      <c r="B49" s="15" t="inlineStr">
        <is>
          <t>Sample opportunity: CRM winback flow at 18% redemption</t>
        </is>
      </c>
      <c r="C49" s="21" t="n">
        <v>5</v>
      </c>
      <c r="D49" s="15" t="inlineStr">
        <is>
          <t>CRM</t>
        </is>
      </c>
      <c r="E49" s="15" t="inlineStr">
        <is>
          <t>Scale to At-risk segment fully.</t>
        </is>
      </c>
    </row>
  </sheetData>
  <mergeCells count="7">
    <mergeCell ref="A17:N17"/>
    <mergeCell ref="A4:N4"/>
    <mergeCell ref="A38:N38"/>
    <mergeCell ref="A2:N2"/>
    <mergeCell ref="A29:N29"/>
    <mergeCell ref="A45:N45"/>
    <mergeCell ref="A1:N1"/>
  </mergeCells>
  <dataValidations count="2">
    <dataValidation sqref="C40:C42" showDropDown="0" showInputMessage="0" showErrorMessage="0" allowBlank="1" errorTitle="Invalid choice" error="Choose from the dropdown list." type="list">
      <formula1>"1,2,3,4,5"</formula1>
    </dataValidation>
    <dataValidation sqref="C47:C49" showDropDown="0" showInputMessage="0" showErrorMessage="0" allowBlank="1" errorTitle="Invalid choice" error="Choose from the dropdown list." type="list">
      <formula1>"1,2,3,4,5"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3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6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30" customHeight="1">
      <c r="A1" s="1" t="inlineStr">
        <is>
          <t>Calculations</t>
        </is>
      </c>
    </row>
    <row r="2" ht="18" customHeight="1">
      <c r="A2" s="2" t="inlineStr">
        <is>
          <t>WoW · vs target · marketing rollup · top movers · health flag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THIS WEEK VS TARGET</t>
        </is>
      </c>
    </row>
    <row r="5" ht="22" customHeight="1">
      <c r="B5" s="13" t="inlineStr">
        <is>
          <t>Metric</t>
        </is>
      </c>
      <c r="C5" s="13" t="inlineStr">
        <is>
          <t>This week</t>
        </is>
      </c>
      <c r="D5" s="13" t="inlineStr">
        <is>
          <t>Target</t>
        </is>
      </c>
      <c r="E5" s="13" t="inlineStr">
        <is>
          <t>Variance</t>
        </is>
      </c>
    </row>
    <row r="6">
      <c r="B6" s="22" t="inlineStr">
        <is>
          <t>Net sales</t>
        </is>
      </c>
      <c r="C6" s="23">
        <f>Inputs!D6</f>
        <v/>
      </c>
      <c r="D6" s="23">
        <f>Assumptions!$C$5</f>
        <v/>
      </c>
      <c r="E6" s="23">
        <f>IFERROR(C6-D6,0)</f>
        <v/>
      </c>
    </row>
    <row r="7">
      <c r="B7" s="22" t="inlineStr">
        <is>
          <t>Transactions</t>
        </is>
      </c>
      <c r="C7" s="24">
        <f>Inputs!E6</f>
        <v/>
      </c>
      <c r="D7" s="24">
        <f>Assumptions!$C$6</f>
        <v/>
      </c>
      <c r="E7" s="24">
        <f>IFERROR(C7-D7,0)</f>
        <v/>
      </c>
    </row>
    <row r="8">
      <c r="B8" s="22" t="inlineStr">
        <is>
          <t>AOV</t>
        </is>
      </c>
      <c r="C8" s="25">
        <f>IFERROR(Inputs!D6/Inputs!E6,0)</f>
        <v/>
      </c>
      <c r="D8" s="25">
        <f>Assumptions!$C$7</f>
        <v/>
      </c>
      <c r="E8" s="25">
        <f>IFERROR(C8-D8,0)</f>
        <v/>
      </c>
    </row>
    <row r="9">
      <c r="B9" s="22" t="inlineStr">
        <is>
          <t>Footfall</t>
        </is>
      </c>
      <c r="C9" s="24">
        <f>Inputs!F6</f>
        <v/>
      </c>
      <c r="D9" s="24">
        <f>Assumptions!$C$8</f>
        <v/>
      </c>
      <c r="E9" s="24">
        <f>IFERROR(C9-D9,0)</f>
        <v/>
      </c>
    </row>
    <row r="10">
      <c r="B10" s="22" t="inlineStr">
        <is>
          <t>Marketing spend</t>
        </is>
      </c>
      <c r="C10" s="23">
        <f>Inputs!G6</f>
        <v/>
      </c>
      <c r="D10" s="23">
        <f>Assumptions!$C$9</f>
        <v/>
      </c>
      <c r="E10" s="23">
        <f>IFERROR(D10-C10,0)</f>
        <v/>
      </c>
    </row>
    <row r="11">
      <c r="B11" s="22" t="inlineStr">
        <is>
          <t>Marketing % of sales</t>
        </is>
      </c>
      <c r="C11" s="26">
        <f>IFERROR(Inputs!G6/Inputs!D6,0)</f>
        <v/>
      </c>
      <c r="D11" s="26">
        <f>Assumptions!$C$10</f>
        <v/>
      </c>
      <c r="E11" s="26">
        <f>IFERROR(D11-C11,0)</f>
        <v/>
      </c>
    </row>
    <row r="12">
      <c r="B12" s="22" t="inlineStr">
        <is>
          <t>Gross margin %</t>
        </is>
      </c>
      <c r="C12" s="27">
        <f>Inputs!H6</f>
        <v/>
      </c>
      <c r="D12" s="27">
        <f>Assumptions!$C$11</f>
        <v/>
      </c>
      <c r="E12" s="27">
        <f>IFERROR(C12-D12,0)</f>
        <v/>
      </c>
    </row>
    <row r="13">
      <c r="B13" s="22" t="inlineStr">
        <is>
          <t>Repeat rate %</t>
        </is>
      </c>
      <c r="C13" s="27">
        <f>Inputs!I6</f>
        <v/>
      </c>
      <c r="D13" s="27">
        <f>Assumptions!$C$12</f>
        <v/>
      </c>
      <c r="E13" s="27">
        <f>IFERROR(C13-D13,0)</f>
        <v/>
      </c>
    </row>
    <row r="14">
      <c r="B14" s="22" t="inlineStr">
        <is>
          <t>Operational issues</t>
        </is>
      </c>
      <c r="C14" s="24">
        <f>Inputs!J6</f>
        <v/>
      </c>
      <c r="D14" s="24">
        <f>Assumptions!$C$13</f>
        <v/>
      </c>
      <c r="E14" s="24">
        <f>IFERROR(D14-C14,0)</f>
        <v/>
      </c>
    </row>
    <row r="17" ht="22" customHeight="1">
      <c r="A17" s="4" t="inlineStr">
        <is>
          <t>SALES WOW</t>
        </is>
      </c>
    </row>
    <row r="18">
      <c r="B18" s="28" t="inlineStr">
        <is>
          <t>Sales WoW</t>
        </is>
      </c>
      <c r="C18" s="29">
        <f>IFERROR(Inputs!D6/Inputs!D7-1,0)</f>
        <v/>
      </c>
      <c r="D18">
        <f>IF(C18&gt;=0,"UP","DOWN")</f>
        <v/>
      </c>
    </row>
    <row r="20" ht="22" customHeight="1">
      <c r="A20" s="4" t="inlineStr">
        <is>
          <t>TOP + BOTTOM STORE MOVERS (WOW)</t>
        </is>
      </c>
    </row>
    <row r="21" ht="22" customHeight="1">
      <c r="B21" s="13" t="inlineStr">
        <is>
          <t>Rank</t>
        </is>
      </c>
      <c r="C21" s="13" t="inlineStr">
        <is>
          <t>Store</t>
        </is>
      </c>
      <c r="D21" s="13" t="inlineStr">
        <is>
          <t>WoW %</t>
        </is>
      </c>
    </row>
    <row r="22">
      <c r="B22" s="30" t="inlineStr">
        <is>
          <t>Top 1</t>
        </is>
      </c>
      <c r="C22" s="30">
        <f>IFERROR(INDEX(Inputs!B$19:B$26,MATCH(LARGE(Inputs!D$19:D$26,1),Inputs!D$19:D$26,0)),"")</f>
        <v/>
      </c>
      <c r="D22" s="27">
        <f>IFERROR(LARGE(Inputs!D$19:D$26,1),"")</f>
        <v/>
      </c>
    </row>
    <row r="23">
      <c r="B23" s="30" t="inlineStr">
        <is>
          <t>Top 2</t>
        </is>
      </c>
      <c r="C23" s="30">
        <f>IFERROR(INDEX(Inputs!B$19:B$26,MATCH(LARGE(Inputs!D$19:D$26,2),Inputs!D$19:D$26,0)),"")</f>
        <v/>
      </c>
      <c r="D23" s="27">
        <f>IFERROR(LARGE(Inputs!D$19:D$26,2),"")</f>
        <v/>
      </c>
    </row>
    <row r="24">
      <c r="B24" s="30" t="inlineStr">
        <is>
          <t>Top 3</t>
        </is>
      </c>
      <c r="C24" s="30">
        <f>IFERROR(INDEX(Inputs!B$19:B$26,MATCH(LARGE(Inputs!D$19:D$26,3),Inputs!D$19:D$26,0)),"")</f>
        <v/>
      </c>
      <c r="D24" s="27">
        <f>IFERROR(LARGE(Inputs!D$19:D$26,3),"")</f>
        <v/>
      </c>
    </row>
    <row r="25">
      <c r="B25" s="30" t="inlineStr">
        <is>
          <t>Bottom 1</t>
        </is>
      </c>
      <c r="C25" s="30">
        <f>IFERROR(INDEX(Inputs!B$19:B$26,MATCH(SMALL(Inputs!D$19:D$26,1),Inputs!D$19:D$26,0)),"")</f>
        <v/>
      </c>
      <c r="D25" s="27">
        <f>IFERROR(SMALL(Inputs!D$19:D$26,1),"")</f>
        <v/>
      </c>
    </row>
    <row r="26">
      <c r="B26" s="30" t="inlineStr">
        <is>
          <t>Bottom 2</t>
        </is>
      </c>
      <c r="C26" s="30">
        <f>IFERROR(INDEX(Inputs!B$19:B$26,MATCH(SMALL(Inputs!D$19:D$26,2),Inputs!D$19:D$26,0)),"")</f>
        <v/>
      </c>
      <c r="D26" s="27">
        <f>IFERROR(SMALL(Inputs!D$19:D$26,2),"")</f>
        <v/>
      </c>
    </row>
    <row r="27">
      <c r="B27" s="30" t="inlineStr">
        <is>
          <t>Bottom 3</t>
        </is>
      </c>
      <c r="C27" s="30">
        <f>IFERROR(INDEX(Inputs!B$19:B$26,MATCH(SMALL(Inputs!D$19:D$26,3),Inputs!D$19:D$26,0)),"")</f>
        <v/>
      </c>
      <c r="D27" s="27">
        <f>IFERROR(SMALL(Inputs!D$19:D$26,3),"")</f>
        <v/>
      </c>
    </row>
    <row r="30" ht="22" customHeight="1">
      <c r="A30" s="4" t="inlineStr">
        <is>
          <t>MARKETING ROLLUP</t>
        </is>
      </c>
    </row>
    <row r="31">
      <c r="B31" s="28" t="inlineStr">
        <is>
          <t>Total spend</t>
        </is>
      </c>
      <c r="C31" s="31">
        <f>SUM(Inputs!C31:C35)</f>
        <v/>
      </c>
    </row>
    <row r="32">
      <c r="B32" s="28" t="inlineStr">
        <is>
          <t>Total tagged revenue</t>
        </is>
      </c>
      <c r="C32" s="31">
        <f>SUM(Inputs!E31:E35)</f>
        <v/>
      </c>
    </row>
    <row r="33">
      <c r="B33" s="28" t="inlineStr">
        <is>
          <t>Blended ROAS</t>
        </is>
      </c>
      <c r="C33" s="32">
        <f>IFERROR(SUM(Inputs!E31:E35)/SUM(Inputs!C31:C35),0)</f>
        <v/>
      </c>
    </row>
  </sheetData>
  <mergeCells count="6">
    <mergeCell ref="A17:N17"/>
    <mergeCell ref="A4:N4"/>
    <mergeCell ref="A20:N20"/>
    <mergeCell ref="A30:N30"/>
    <mergeCell ref="A2:N2"/>
    <mergeCell ref="A1:N1"/>
  </mergeCells>
  <conditionalFormatting sqref="E6:E14">
    <cfRule type="cellIs" priority="1" operator="lessThan" dxfId="0" stopIfTrue="0">
      <formula>0</formula>
    </cfRule>
  </conditionalFormatting>
  <conditionalFormatting sqref="D18">
    <cfRule type="cellIs" priority="2" operator="equal" dxfId="1" stopIfTrue="0">
      <formula>"UP"</formula>
    </cfRule>
    <cfRule type="cellIs" priority="3" operator="equal" dxfId="0" stopIfTrue="0">
      <formula>"DOWN"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" customWidth="1" min="2" max="2"/>
    <col width="56" customWidth="1" min="3" max="3"/>
    <col width="14" customWidth="1" min="4" max="4"/>
    <col width="18" customWidth="1" min="5" max="5"/>
    <col width="18" customWidth="1" min="6" max="6"/>
    <col width="36" customWidth="1" min="7" max="7"/>
  </cols>
  <sheetData>
    <row r="1" ht="30" customHeight="1">
      <c r="A1" s="1" t="inlineStr">
        <is>
          <t>Audit Checks</t>
        </is>
      </c>
    </row>
    <row r="2" ht="18" customHeight="1">
      <c r="A2" s="2" t="inlineStr">
        <is>
          <t>Flash report integrity gates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AUDIT PANEL</t>
        </is>
      </c>
    </row>
    <row r="5" ht="22" customHeight="1">
      <c r="B5" s="13" t="inlineStr">
        <is>
          <t>#</t>
        </is>
      </c>
      <c r="C5" s="13" t="inlineStr">
        <is>
          <t>Check</t>
        </is>
      </c>
      <c r="D5" s="13" t="inlineStr">
        <is>
          <t>Status</t>
        </is>
      </c>
      <c r="E5" s="13" t="inlineStr">
        <is>
          <t>Value</t>
        </is>
      </c>
      <c r="F5" s="13" t="inlineStr">
        <is>
          <t>Threshold</t>
        </is>
      </c>
      <c r="G5" s="13" t="inlineStr">
        <is>
          <t>Action</t>
        </is>
      </c>
    </row>
    <row r="6" ht="30" customHeight="1">
      <c r="B6" s="14" t="n">
        <v>1</v>
      </c>
      <c r="C6" s="14" t="inlineStr">
        <is>
          <t>This week has net sales &gt; 0</t>
        </is>
      </c>
      <c r="D6" s="14">
        <f>IF(E6=F6,"OK","REVIEW")</f>
        <v/>
      </c>
      <c r="E6" s="33">
        <f>IF(Inputs!D6&gt;0,1,0)</f>
        <v/>
      </c>
      <c r="F6" s="33" t="n">
        <v>1</v>
      </c>
      <c r="G6" s="14" t="inlineStr">
        <is>
          <t>Backfill this week's sales.</t>
        </is>
      </c>
    </row>
    <row r="7" ht="30" customHeight="1">
      <c r="B7" s="14" t="n">
        <v>2</v>
      </c>
      <c r="C7" s="14" t="inlineStr">
        <is>
          <t>This week has transactions &gt; 0</t>
        </is>
      </c>
      <c r="D7" s="14">
        <f>IF(E7=F7,"OK","REVIEW")</f>
        <v/>
      </c>
      <c r="E7" s="33">
        <f>IF(Inputs!E6&gt;0,1,0)</f>
        <v/>
      </c>
      <c r="F7" s="33" t="n">
        <v>1</v>
      </c>
      <c r="G7" s="14" t="inlineStr">
        <is>
          <t>Backfill transactions.</t>
        </is>
      </c>
    </row>
    <row r="8" ht="30" customHeight="1">
      <c r="B8" s="14" t="n">
        <v>3</v>
      </c>
      <c r="C8" s="14" t="inlineStr">
        <is>
          <t>Per-store rows captured</t>
        </is>
      </c>
      <c r="D8" s="14">
        <f>IF(E8&gt;=F8,"OK","REVIEW")</f>
        <v/>
      </c>
      <c r="E8" s="33">
        <f>COUNTA(Inputs!B19:B26)</f>
        <v/>
      </c>
      <c r="F8" s="33">
        <f>Assumptions!$C$15</f>
        <v/>
      </c>
      <c r="G8" s="14" t="inlineStr">
        <is>
          <t>Capture all stores in scope.</t>
        </is>
      </c>
    </row>
    <row r="9" ht="30" customHeight="1">
      <c r="B9" s="14" t="n">
        <v>4</v>
      </c>
      <c r="C9" s="14" t="inlineStr">
        <is>
          <t>Marketing rows captured</t>
        </is>
      </c>
      <c r="D9" s="14">
        <f>IF(E9&gt;=F9,"OK","REVIEW")</f>
        <v/>
      </c>
      <c r="E9" s="33">
        <f>COUNTA(Inputs!B31:B35)</f>
        <v/>
      </c>
      <c r="F9" s="33" t="n">
        <v>3</v>
      </c>
      <c r="G9" s="14" t="inlineStr">
        <is>
          <t>At least 3 marketing channels expected.</t>
        </is>
      </c>
    </row>
    <row r="10" ht="30" customHeight="1">
      <c r="B10" s="14" t="n">
        <v>5</v>
      </c>
      <c r="C10" s="14" t="inlineStr">
        <is>
          <t>Sales above target</t>
        </is>
      </c>
      <c r="D10" s="14">
        <f>IF(E10&gt;=F10,"OK","REVIEW")</f>
        <v/>
      </c>
      <c r="E10" s="34">
        <f>Calc!E6</f>
        <v/>
      </c>
      <c r="F10" s="34" t="n">
        <v>0</v>
      </c>
      <c r="G10" s="14" t="inlineStr">
        <is>
          <t>Investigate top 2 down-movers + downstream impact.</t>
        </is>
      </c>
    </row>
    <row r="11" ht="30" customHeight="1">
      <c r="B11" s="14" t="n">
        <v>6</v>
      </c>
      <c r="C11" s="14" t="inlineStr">
        <is>
          <t>Gross margin above target</t>
        </is>
      </c>
      <c r="D11" s="14">
        <f>IF(E11&gt;=F11,"OK","REVIEW")</f>
        <v/>
      </c>
      <c r="E11" s="35">
        <f>Calc!E12</f>
        <v/>
      </c>
      <c r="F11" s="35" t="n">
        <v>0</v>
      </c>
      <c r="G11" s="14" t="inlineStr">
        <is>
          <t>Margin below target — reach for pricing + waste.</t>
        </is>
      </c>
    </row>
    <row r="12" ht="30" customHeight="1">
      <c r="B12" s="14" t="n">
        <v>7</v>
      </c>
      <c r="C12" s="14" t="inlineStr">
        <is>
          <t>At least 1 risk and 1 opportunity logged</t>
        </is>
      </c>
      <c r="D12" s="14">
        <f>IF(E12&gt;=F12,"OK","REVIEW")</f>
        <v/>
      </c>
      <c r="E12" s="33">
        <f>IF(COUNTA(Inputs!B30:B32)+COUNTA(Inputs!B35:B37)&gt;=2,1,0)</f>
        <v/>
      </c>
      <c r="F12" s="33" t="n">
        <v>1</v>
      </c>
      <c r="G12" s="14" t="inlineStr">
        <is>
          <t>Always log at least one risk and one opportunity per week.</t>
        </is>
      </c>
    </row>
  </sheetData>
  <mergeCells count="3">
    <mergeCell ref="A4:N4"/>
    <mergeCell ref="A2:N2"/>
    <mergeCell ref="A1:N1"/>
  </mergeCells>
  <conditionalFormatting sqref="D6:D12">
    <cfRule type="cellIs" priority="1" operator="equal" dxfId="1" stopIfTrue="0">
      <formula>"OK"</formula>
    </cfRule>
    <cfRule type="cellIs" priority="2" operator="equal" dxfId="1" stopIfTrue="0">
      <formula>"On track"</formula>
    </cfRule>
    <cfRule type="cellIs" priority="3" operator="equal" dxfId="1" stopIfTrue="0">
      <formula>"Complete"</formula>
    </cfRule>
    <cfRule type="cellIs" priority="4" operator="equal" dxfId="2" stopIfTrue="0">
      <formula>"REVIEW"</formula>
    </cfRule>
    <cfRule type="cellIs" priority="5" operator="equal" dxfId="2" stopIfTrue="0">
      <formula>"At risk"</formula>
    </cfRule>
    <cfRule type="cellIs" priority="6" operator="equal" dxfId="2" stopIfTrue="0">
      <formula>"In progress"</formula>
    </cfRule>
    <cfRule type="cellIs" priority="7" operator="equal" dxfId="0" stopIfTrue="0">
      <formula>"BLOCKED"</formula>
    </cfRule>
    <cfRule type="cellIs" priority="8" operator="equal" dxfId="0" stopIfTrue="0">
      <formula>"Critical"</formula>
    </cfRule>
    <cfRule type="cellIs" priority="9" operator="equal" dxfId="0" stopIfTrue="0">
      <formula>"Off track"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14" customWidth="1" min="4" max="4"/>
    <col width="14" customWidth="1" min="5" max="5"/>
    <col width="12" customWidth="1" min="6" max="6"/>
    <col width="42" customWidth="1" min="7" max="7"/>
  </cols>
  <sheetData>
    <row r="1" ht="30" customHeight="1">
      <c r="A1" s="1" t="inlineStr">
        <is>
          <t>Scenario planning</t>
        </is>
      </c>
    </row>
    <row r="2" ht="18" customHeight="1">
      <c r="A2" s="2" t="inlineStr">
        <is>
          <t>Base · Conservative · Aggressive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SCENARIO DRIVERS</t>
        </is>
      </c>
    </row>
    <row r="5" ht="22" customHeight="1">
      <c r="B5" s="13" t="inlineStr">
        <is>
          <t>Driver</t>
        </is>
      </c>
      <c r="C5" s="13" t="inlineStr">
        <is>
          <t>Base case</t>
        </is>
      </c>
      <c r="D5" s="13" t="inlineStr">
        <is>
          <t>Conservative</t>
        </is>
      </c>
      <c r="E5" s="13" t="inlineStr">
        <is>
          <t>Aggressive</t>
        </is>
      </c>
      <c r="F5" s="13" t="inlineStr">
        <is>
          <t>Unit</t>
        </is>
      </c>
      <c r="G5" s="13" t="inlineStr">
        <is>
          <t>Notes</t>
        </is>
      </c>
    </row>
    <row r="6" ht="26" customHeight="1">
      <c r="B6" s="22" t="inlineStr">
        <is>
          <t>Sales WoW</t>
        </is>
      </c>
      <c r="C6" s="36" t="n">
        <v>0.03</v>
      </c>
      <c r="D6" s="36" t="n">
        <v>-0.02</v>
      </c>
      <c r="E6" s="36" t="n">
        <v>0.08</v>
      </c>
      <c r="F6" s="30" t="inlineStr">
        <is>
          <t>%</t>
        </is>
      </c>
      <c r="G6" s="14" t="inlineStr"/>
    </row>
    <row r="7" ht="26" customHeight="1">
      <c r="B7" s="22" t="inlineStr">
        <is>
          <t>Marketing %</t>
        </is>
      </c>
      <c r="C7" s="36" t="n">
        <v>0.06</v>
      </c>
      <c r="D7" s="36" t="n">
        <v>0.08</v>
      </c>
      <c r="E7" s="36" t="n">
        <v>0.05</v>
      </c>
      <c r="F7" s="30" t="inlineStr">
        <is>
          <t>%</t>
        </is>
      </c>
      <c r="G7" s="14" t="inlineStr"/>
    </row>
    <row r="8" ht="26" customHeight="1">
      <c r="B8" s="22" t="inlineStr">
        <is>
          <t>Gross margin</t>
        </is>
      </c>
      <c r="C8" s="36" t="n">
        <v>0.68</v>
      </c>
      <c r="D8" s="36" t="n">
        <v>0.62</v>
      </c>
      <c r="E8" s="36" t="n">
        <v>0.72</v>
      </c>
      <c r="F8" s="30" t="inlineStr">
        <is>
          <t>%</t>
        </is>
      </c>
      <c r="G8" s="14" t="inlineStr"/>
    </row>
    <row r="9" ht="26" customHeight="1">
      <c r="B9" s="22" t="inlineStr">
        <is>
          <t>Operational issues</t>
        </is>
      </c>
      <c r="C9" s="37" t="n">
        <v>1</v>
      </c>
      <c r="D9" s="37" t="n">
        <v>3</v>
      </c>
      <c r="E9" s="37" t="n">
        <v>0</v>
      </c>
      <c r="F9" s="30" t="inlineStr">
        <is>
          <t>Count</t>
        </is>
      </c>
      <c r="G9" s="14" t="inlineStr"/>
    </row>
    <row r="11" ht="22" customHeight="1">
      <c r="A11" s="4" t="inlineStr">
        <is>
          <t>READING THE SCENARIOS</t>
        </is>
      </c>
    </row>
    <row r="12">
      <c r="B12" s="38" t="inlineStr">
        <is>
          <t>Conservative stress-tests the plan against weaker demand, softer margins, and slower repeat behaviour. Aggressive shows the upside if execution lands. Drivers are intentionally few and load-bearing — change one and the dashboard recalculates. Use this tab in board and lender conversations to show downside cover and upside path.</t>
        </is>
      </c>
    </row>
    <row r="13"/>
    <row r="14"/>
    <row r="16" ht="22" customHeight="1">
      <c r="A16" s="4" t="inlineStr">
        <is>
          <t>DECISION RULES</t>
        </is>
      </c>
    </row>
    <row r="17" ht="32" customHeight="1">
      <c r="B17" s="39" t="inlineStr">
        <is>
          <t>•</t>
        </is>
      </c>
      <c r="C17" s="12" t="inlineStr">
        <is>
          <t>If we are tracking below the conservative case for two consecutive review cycles, escalate to the founder and trigger the conservative-case action plan.</t>
        </is>
      </c>
    </row>
    <row r="18" ht="32" customHeight="1">
      <c r="B18" s="39" t="inlineStr">
        <is>
          <t>•</t>
        </is>
      </c>
      <c r="C18" s="12" t="inlineStr">
        <is>
          <t>If we are tracking above the base case, do not unlock aggressive spend until the third consecutive review cycle confirms the trend.</t>
        </is>
      </c>
    </row>
    <row r="19" ht="32" customHeight="1">
      <c r="B19" s="39" t="inlineStr">
        <is>
          <t>•</t>
        </is>
      </c>
      <c r="C19" s="12" t="inlineStr">
        <is>
          <t>Document any change to a driver in the Document Control change log so reviewers can see what moved and why.</t>
        </is>
      </c>
    </row>
  </sheetData>
  <mergeCells count="9">
    <mergeCell ref="A4:N4"/>
    <mergeCell ref="A2:N2"/>
    <mergeCell ref="A16:N16"/>
    <mergeCell ref="C19:G19"/>
    <mergeCell ref="A11:N11"/>
    <mergeCell ref="B12:G14"/>
    <mergeCell ref="C18:G18"/>
    <mergeCell ref="C17:G17"/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2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6" customWidth="1" min="2" max="2"/>
    <col width="38" customWidth="1" min="3" max="3"/>
    <col width="18" customWidth="1" min="4" max="4"/>
    <col width="14" customWidth="1" min="5" max="5"/>
    <col width="12" customWidth="1" min="6" max="6"/>
    <col width="12" customWidth="1" min="7" max="7"/>
    <col width="32" customWidth="1" min="8" max="8"/>
  </cols>
  <sheetData>
    <row r="1" ht="30" customHeight="1">
      <c r="A1" s="1" t="inlineStr">
        <is>
          <t>Action Plan</t>
        </is>
      </c>
    </row>
    <row r="2" ht="18" customHeight="1">
      <c r="A2" s="2" t="inlineStr">
        <is>
          <t>From insight to commitment to follow-through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DECISIONS, OWNERS, DEADLINES</t>
        </is>
      </c>
    </row>
    <row r="5" ht="22" customHeight="1">
      <c r="B5" s="13" t="inlineStr">
        <is>
          <t>#</t>
        </is>
      </c>
      <c r="C5" s="13" t="inlineStr">
        <is>
          <t>Action / decision</t>
        </is>
      </c>
      <c r="D5" s="13" t="inlineStr">
        <is>
          <t>Owner</t>
        </is>
      </c>
      <c r="E5" s="13" t="inlineStr">
        <is>
          <t>Priority</t>
        </is>
      </c>
      <c r="F5" s="13" t="inlineStr">
        <is>
          <t>Due date</t>
        </is>
      </c>
      <c r="G5" s="13" t="inlineStr">
        <is>
          <t>Status</t>
        </is>
      </c>
      <c r="H5" s="13" t="inlineStr">
        <is>
          <t>Expected impact</t>
        </is>
      </c>
    </row>
    <row r="6" ht="30" customHeight="1">
      <c r="B6" s="14" t="n">
        <v>1</v>
      </c>
      <c r="C6" s="14" t="inlineStr">
        <is>
          <t>Tighten weekly performance review cadence with operations lead</t>
        </is>
      </c>
      <c r="D6" s="15" t="inlineStr">
        <is>
          <t>Marketing Lead</t>
        </is>
      </c>
      <c r="E6" s="15" t="inlineStr">
        <is>
          <t>High</t>
        </is>
      </c>
      <c r="F6" s="15" t="inlineStr">
        <is>
          <t>Next Monday</t>
        </is>
      </c>
      <c r="G6" s="15" t="inlineStr">
        <is>
          <t>Open</t>
        </is>
      </c>
      <c r="H6" s="14" t="inlineStr">
        <is>
          <t>Faster spotting of channel drift; reduces overspend risk</t>
        </is>
      </c>
    </row>
    <row r="7" ht="30" customHeight="1">
      <c r="B7" s="14" t="n">
        <v>2</v>
      </c>
      <c r="C7" s="14" t="inlineStr">
        <is>
          <t>Re-baseline CAC target against last 90 days; replace stale assumption</t>
        </is>
      </c>
      <c r="D7" s="15" t="inlineStr">
        <is>
          <t>Founder</t>
        </is>
      </c>
      <c r="E7" s="15" t="inlineStr">
        <is>
          <t>High</t>
        </is>
      </c>
      <c r="F7" s="15" t="inlineStr">
        <is>
          <t>This week</t>
        </is>
      </c>
      <c r="G7" s="15" t="inlineStr">
        <is>
          <t>In progress</t>
        </is>
      </c>
      <c r="H7" s="14" t="inlineStr">
        <is>
          <t>Budget decisions that match current reality</t>
        </is>
      </c>
    </row>
    <row r="8" ht="30" customHeight="1">
      <c r="B8" s="14" t="n">
        <v>3</v>
      </c>
      <c r="C8" s="14" t="inlineStr">
        <is>
          <t>Audit delivery platform menu photography vs in-store standard</t>
        </is>
      </c>
      <c r="D8" s="15" t="inlineStr">
        <is>
          <t>Brand Lead</t>
        </is>
      </c>
      <c r="E8" s="15" t="inlineStr">
        <is>
          <t>Medium</t>
        </is>
      </c>
      <c r="F8" s="15" t="inlineStr">
        <is>
          <t>Within 2 weeks</t>
        </is>
      </c>
      <c r="G8" s="15" t="inlineStr">
        <is>
          <t>Open</t>
        </is>
      </c>
      <c r="H8" s="14" t="inlineStr">
        <is>
          <t>Higher menu CTR; better delivery conversion</t>
        </is>
      </c>
    </row>
    <row r="9" ht="30" customHeight="1">
      <c r="B9" s="14" t="n">
        <v>4</v>
      </c>
      <c r="C9" s="14" t="inlineStr">
        <is>
          <t>Stand up monthly review pack using this workbook as the source</t>
        </is>
      </c>
      <c r="D9" s="15" t="inlineStr">
        <is>
          <t>Ops Lead</t>
        </is>
      </c>
      <c r="E9" s="15" t="inlineStr">
        <is>
          <t>Medium</t>
        </is>
      </c>
      <c r="F9" s="15" t="inlineStr">
        <is>
          <t>Next 30 days</t>
        </is>
      </c>
      <c r="G9" s="15" t="inlineStr">
        <is>
          <t>Open</t>
        </is>
      </c>
      <c r="H9" s="14" t="inlineStr">
        <is>
          <t>Faster decisions, fewer reactive moves</t>
        </is>
      </c>
    </row>
    <row r="10" ht="24" customHeight="1">
      <c r="B10" s="14" t="n"/>
      <c r="C10" s="14" t="n"/>
      <c r="D10" s="15" t="n"/>
      <c r="E10" s="15" t="n"/>
      <c r="F10" s="15" t="n"/>
      <c r="G10" s="15" t="n"/>
      <c r="H10" s="14" t="n"/>
    </row>
    <row r="11" ht="24" customHeight="1">
      <c r="B11" s="14" t="n"/>
      <c r="C11" s="14" t="n"/>
      <c r="D11" s="15" t="n"/>
      <c r="E11" s="15" t="n"/>
      <c r="F11" s="15" t="n"/>
      <c r="G11" s="15" t="n"/>
      <c r="H11" s="14" t="n"/>
    </row>
    <row r="12" ht="24" customHeight="1">
      <c r="B12" s="14" t="n"/>
      <c r="C12" s="14" t="n"/>
      <c r="D12" s="15" t="n"/>
      <c r="E12" s="15" t="n"/>
      <c r="F12" s="15" t="n"/>
      <c r="G12" s="15" t="n"/>
      <c r="H12" s="14" t="n"/>
    </row>
    <row r="13" ht="24" customHeight="1">
      <c r="B13" s="14" t="n"/>
      <c r="C13" s="14" t="n"/>
      <c r="D13" s="15" t="n"/>
      <c r="E13" s="15" t="n"/>
      <c r="F13" s="15" t="n"/>
      <c r="G13" s="15" t="n"/>
      <c r="H13" s="14" t="n"/>
    </row>
    <row r="14" ht="24" customHeight="1">
      <c r="B14" s="14" t="n"/>
      <c r="C14" s="14" t="n"/>
      <c r="D14" s="15" t="n"/>
      <c r="E14" s="15" t="n"/>
      <c r="F14" s="15" t="n"/>
      <c r="G14" s="15" t="n"/>
      <c r="H14" s="14" t="n"/>
    </row>
    <row r="15" ht="24" customHeight="1">
      <c r="B15" s="14" t="n"/>
      <c r="C15" s="14" t="n"/>
      <c r="D15" s="15" t="n"/>
      <c r="E15" s="15" t="n"/>
      <c r="F15" s="15" t="n"/>
      <c r="G15" s="15" t="n"/>
      <c r="H15" s="14" t="n"/>
    </row>
    <row r="16" ht="24" customHeight="1">
      <c r="B16" s="14" t="n"/>
      <c r="C16" s="14" t="n"/>
      <c r="D16" s="15" t="n"/>
      <c r="E16" s="15" t="n"/>
      <c r="F16" s="15" t="n"/>
      <c r="G16" s="15" t="n"/>
      <c r="H16" s="14" t="n"/>
    </row>
    <row r="17" ht="24" customHeight="1">
      <c r="B17" s="14" t="n"/>
      <c r="C17" s="14" t="n"/>
      <c r="D17" s="15" t="n"/>
      <c r="E17" s="15" t="n"/>
      <c r="F17" s="15" t="n"/>
      <c r="G17" s="15" t="n"/>
      <c r="H17" s="14" t="n"/>
    </row>
    <row r="18" ht="24" customHeight="1">
      <c r="B18" s="14" t="n"/>
      <c r="C18" s="14" t="n"/>
      <c r="D18" s="15" t="n"/>
      <c r="E18" s="15" t="n"/>
      <c r="F18" s="15" t="n"/>
      <c r="G18" s="15" t="n"/>
      <c r="H18" s="14" t="n"/>
    </row>
    <row r="19" ht="24" customHeight="1">
      <c r="B19" s="14" t="n"/>
      <c r="C19" s="14" t="n"/>
      <c r="D19" s="15" t="n"/>
      <c r="E19" s="15" t="n"/>
      <c r="F19" s="15" t="n"/>
      <c r="G19" s="15" t="n"/>
      <c r="H19" s="14" t="n"/>
    </row>
    <row r="20" ht="24" customHeight="1">
      <c r="B20" s="14" t="n"/>
      <c r="C20" s="14" t="n"/>
      <c r="D20" s="15" t="n"/>
      <c r="E20" s="15" t="n"/>
      <c r="F20" s="15" t="n"/>
      <c r="G20" s="15" t="n"/>
      <c r="H20" s="14" t="n"/>
    </row>
    <row r="21" ht="24" customHeight="1">
      <c r="B21" s="14" t="n"/>
      <c r="C21" s="14" t="n"/>
      <c r="D21" s="15" t="n"/>
      <c r="E21" s="15" t="n"/>
      <c r="F21" s="15" t="n"/>
      <c r="G21" s="15" t="n"/>
      <c r="H21" s="14" t="n"/>
    </row>
    <row r="22" ht="24" customHeight="1">
      <c r="B22" s="14" t="n"/>
      <c r="C22" s="14" t="n"/>
      <c r="D22" s="15" t="n"/>
      <c r="E22" s="15" t="n"/>
      <c r="F22" s="15" t="n"/>
      <c r="G22" s="15" t="n"/>
      <c r="H22" s="14" t="n"/>
    </row>
    <row r="23" ht="24" customHeight="1">
      <c r="B23" s="14" t="n"/>
      <c r="C23" s="14" t="n"/>
      <c r="D23" s="15" t="n"/>
      <c r="E23" s="15" t="n"/>
      <c r="F23" s="15" t="n"/>
      <c r="G23" s="15" t="n"/>
      <c r="H23" s="14" t="n"/>
    </row>
    <row r="24" ht="24" customHeight="1">
      <c r="B24" s="14" t="n"/>
      <c r="C24" s="14" t="n"/>
      <c r="D24" s="15" t="n"/>
      <c r="E24" s="15" t="n"/>
      <c r="F24" s="15" t="n"/>
      <c r="G24" s="15" t="n"/>
      <c r="H24" s="14" t="n"/>
    </row>
    <row r="25" ht="24" customHeight="1">
      <c r="B25" s="14" t="n"/>
      <c r="C25" s="14" t="n"/>
      <c r="D25" s="15" t="n"/>
      <c r="E25" s="15" t="n"/>
      <c r="F25" s="15" t="n"/>
      <c r="G25" s="15" t="n"/>
      <c r="H25" s="14" t="n"/>
    </row>
  </sheetData>
  <mergeCells count="3">
    <mergeCell ref="A4:N4"/>
    <mergeCell ref="A2:N2"/>
    <mergeCell ref="A1:N1"/>
  </mergeCells>
  <conditionalFormatting sqref="G6:G25">
    <cfRule type="cellIs" priority="1" operator="equal" dxfId="1" stopIfTrue="0">
      <formula>"Complete"</formula>
    </cfRule>
    <cfRule type="cellIs" priority="2" operator="equal" dxfId="2" stopIfTrue="0">
      <formula>"In progress"</formula>
    </cfRule>
    <cfRule type="cellIs" priority="3" operator="equal" dxfId="2" stopIfTrue="0">
      <formula>"Open"</formula>
    </cfRule>
    <cfRule type="cellIs" priority="4" operator="equal" dxfId="0" stopIfTrue="0">
      <formula>"Blocked"</formula>
    </cfRule>
    <cfRule type="cellIs" priority="5" operator="equal" dxfId="0" stopIfTrue="0">
      <formula>"Deferred"</formula>
    </cfRule>
  </conditionalFormatting>
  <conditionalFormatting sqref="E6:E25">
    <cfRule type="cellIs" priority="6" operator="equal" dxfId="1" stopIfTrue="0">
      <formula>"Low"</formula>
    </cfRule>
    <cfRule type="cellIs" priority="7" operator="equal" dxfId="2" stopIfTrue="0">
      <formula>"Medium"</formula>
    </cfRule>
    <cfRule type="cellIs" priority="8" operator="equal" dxfId="0" stopIfTrue="0">
      <formula>"High"</formula>
    </cfRule>
  </conditionalFormatting>
  <dataValidations count="2">
    <dataValidation sqref="E6:E25" showDropDown="0" showInputMessage="0" showErrorMessage="0" allowBlank="1" errorTitle="Invalid choice" error="Choose from the dropdown list." type="list">
      <formula1>"High,Medium,Low"</formula1>
    </dataValidation>
    <dataValidation sqref="G6:G25" showDropDown="0" showInputMessage="0" showErrorMessage="0" allowBlank="1" errorTitle="Invalid choice" error="Choose from the dropdown list." type="list">
      <formula1>"Open,In progress,Blocked,Complete,Deferred"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2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40" customWidth="1" min="2" max="2"/>
    <col width="18" customWidth="1" min="3" max="3"/>
    <col width="14" customWidth="1" min="4" max="4"/>
    <col width="64" customWidth="1" min="5" max="5"/>
  </cols>
  <sheetData>
    <row r="1" ht="30" customHeight="1">
      <c r="A1" s="1" t="inlineStr">
        <is>
          <t>Assumptions</t>
        </is>
      </c>
    </row>
    <row r="2" ht="18" customHeight="1">
      <c r="A2" s="2" t="inlineStr">
        <is>
          <t>Drivers behind every formula in this workbook · edit blue cells only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B4" s="13" t="inlineStr">
        <is>
          <t>Assumption</t>
        </is>
      </c>
      <c r="C4" s="13" t="inlineStr">
        <is>
          <t>Value</t>
        </is>
      </c>
      <c r="D4" s="13" t="inlineStr">
        <is>
          <t>Unit</t>
        </is>
      </c>
      <c r="E4" s="13" t="inlineStr">
        <is>
          <t>Why it matters</t>
        </is>
      </c>
    </row>
    <row r="5" ht="24" customHeight="1">
      <c r="B5" s="22" t="inlineStr">
        <is>
          <t>Reporting currency</t>
        </is>
      </c>
      <c r="C5" s="40" t="inlineStr">
        <is>
          <t>AED</t>
        </is>
      </c>
      <c r="D5" s="30" t="inlineStr">
        <is>
          <t>AED</t>
        </is>
      </c>
      <c r="E5" s="14" t="inlineStr">
        <is>
          <t>Default is AED — replace if your reporting currency differs.</t>
        </is>
      </c>
    </row>
    <row r="6" ht="24" customHeight="1">
      <c r="B6" s="22" t="inlineStr">
        <is>
          <t>Weekly net sales target</t>
        </is>
      </c>
      <c r="C6" s="40" t="n">
        <v>170000</v>
      </c>
      <c r="D6" s="30" t="inlineStr">
        <is>
          <t>AED</t>
        </is>
      </c>
      <c r="E6" s="14" t="inlineStr">
        <is>
          <t>Set the weekly sales target.</t>
        </is>
      </c>
    </row>
    <row r="7" ht="24" customHeight="1">
      <c r="B7" s="22" t="inlineStr">
        <is>
          <t>Weekly transactions target</t>
        </is>
      </c>
      <c r="C7" s="41" t="n">
        <v>7500</v>
      </c>
      <c r="D7" s="30" t="inlineStr">
        <is>
          <t>Count</t>
        </is>
      </c>
      <c r="E7" s="14" t="inlineStr">
        <is>
          <t>Set transactions target.</t>
        </is>
      </c>
    </row>
    <row r="8" ht="24" customHeight="1">
      <c r="B8" s="22" t="inlineStr">
        <is>
          <t>Weekly AOV target</t>
        </is>
      </c>
      <c r="C8" s="40" t="n">
        <v>22</v>
      </c>
      <c r="D8" s="30" t="inlineStr">
        <is>
          <t>AED</t>
        </is>
      </c>
      <c r="E8" s="14" t="inlineStr">
        <is>
          <t>Set AOV target.</t>
        </is>
      </c>
    </row>
    <row r="9" ht="24" customHeight="1">
      <c r="B9" s="22" t="inlineStr">
        <is>
          <t>Weekly footfall target</t>
        </is>
      </c>
      <c r="C9" s="41" t="n">
        <v>10000</v>
      </c>
      <c r="D9" s="30" t="inlineStr">
        <is>
          <t>Count</t>
        </is>
      </c>
      <c r="E9" s="14" t="inlineStr">
        <is>
          <t>Set footfall target.</t>
        </is>
      </c>
    </row>
    <row r="10" ht="24" customHeight="1">
      <c r="B10" s="22" t="inlineStr">
        <is>
          <t>Weekly marketing spend cap</t>
        </is>
      </c>
      <c r="C10" s="40" t="n">
        <v>11000</v>
      </c>
      <c r="D10" s="30" t="inlineStr">
        <is>
          <t>AED</t>
        </is>
      </c>
      <c r="E10" s="14" t="inlineStr">
        <is>
          <t>Cap weekly marketing spend.</t>
        </is>
      </c>
    </row>
    <row r="11" ht="24" customHeight="1">
      <c r="B11" s="22" t="inlineStr">
        <is>
          <t>Marketing % of sales target</t>
        </is>
      </c>
      <c r="C11" s="36" t="n">
        <v>0.06</v>
      </c>
      <c r="D11" s="30" t="inlineStr">
        <is>
          <t>%</t>
        </is>
      </c>
      <c r="E11" s="14" t="inlineStr">
        <is>
          <t>Healthy weekly marketing %.</t>
        </is>
      </c>
    </row>
    <row r="12" ht="24" customHeight="1">
      <c r="B12" s="22" t="inlineStr">
        <is>
          <t>Gross margin target</t>
        </is>
      </c>
      <c r="C12" s="36" t="n">
        <v>0.68</v>
      </c>
      <c r="D12" s="30" t="inlineStr">
        <is>
          <t>%</t>
        </is>
      </c>
      <c r="E12" s="14" t="inlineStr">
        <is>
          <t>Healthy weekly margin.</t>
        </is>
      </c>
    </row>
    <row r="13" ht="24" customHeight="1">
      <c r="B13" s="22" t="inlineStr">
        <is>
          <t>Repeat rate target</t>
        </is>
      </c>
      <c r="C13" s="36" t="n">
        <v>0.3</v>
      </c>
      <c r="D13" s="30" t="inlineStr">
        <is>
          <t>%</t>
        </is>
      </c>
      <c r="E13" s="14" t="inlineStr">
        <is>
          <t>Healthy weekly repeat rate.</t>
        </is>
      </c>
    </row>
    <row r="14" ht="24" customHeight="1">
      <c r="B14" s="22" t="inlineStr">
        <is>
          <t>Operational issues ceiling</t>
        </is>
      </c>
      <c r="C14" s="41" t="n">
        <v>1</v>
      </c>
      <c r="D14" s="30" t="inlineStr">
        <is>
          <t>Count</t>
        </is>
      </c>
      <c r="E14" s="14" t="inlineStr">
        <is>
          <t>Above this — escalate.</t>
        </is>
      </c>
    </row>
    <row r="15" ht="24" customHeight="1">
      <c r="B15" s="22" t="inlineStr">
        <is>
          <t>Blended ROAS floor</t>
        </is>
      </c>
      <c r="C15" s="37" t="n">
        <v>2.5</v>
      </c>
      <c r="D15" s="30" t="inlineStr">
        <is>
          <t>x</t>
        </is>
      </c>
      <c r="E15" s="14" t="inlineStr">
        <is>
          <t>Weekly blended ROAS floor.</t>
        </is>
      </c>
    </row>
    <row r="16" ht="24" customHeight="1">
      <c r="B16" s="22" t="inlineStr">
        <is>
          <t>Min stores expected</t>
        </is>
      </c>
      <c r="C16" s="41" t="n">
        <v>6</v>
      </c>
      <c r="D16" s="30" t="inlineStr">
        <is>
          <t>Count</t>
        </is>
      </c>
      <c r="E16" s="14" t="inlineStr">
        <is>
          <t>Minimum store rows expected.</t>
        </is>
      </c>
    </row>
    <row r="18" ht="22" customHeight="1">
      <c r="A18" s="4" t="inlineStr">
        <is>
          <t>HOW TO READ THIS TAB</t>
        </is>
      </c>
    </row>
    <row r="19">
      <c r="B19" s="38" t="inlineStr">
        <is>
          <t>Blue cells are inputs you edit. Every other cell on this tab is a fixed reference. Change one driver here and the whole workbook recalculates — that is the point of this tab.</t>
        </is>
      </c>
    </row>
    <row r="20"/>
    <row r="22" ht="22" customHeight="1">
      <c r="A22" s="4" t="inlineStr">
        <is>
          <t>CELL COLOUR LEGEND</t>
        </is>
      </c>
    </row>
    <row r="23" ht="22" customHeight="1">
      <c r="B23" s="42" t="inlineStr">
        <is>
          <t xml:space="preserve">  INPUT  </t>
        </is>
      </c>
      <c r="D23" s="43" t="inlineStr">
        <is>
          <t xml:space="preserve">  CALCULATED  </t>
        </is>
      </c>
      <c r="F23" s="44" t="inlineStr">
        <is>
          <t xml:space="preserve">  LOCKED / REFERENCE  </t>
        </is>
      </c>
      <c r="H23" s="45" t="inlineStr">
        <is>
          <t xml:space="preserve">  OK / GOOD  </t>
        </is>
      </c>
      <c r="J23" s="46" t="inlineStr">
        <is>
          <t xml:space="preserve">  WATCH  </t>
        </is>
      </c>
      <c r="L23" s="47" t="inlineStr">
        <is>
          <t xml:space="preserve">  CRITICAL  </t>
        </is>
      </c>
    </row>
  </sheetData>
  <mergeCells count="5">
    <mergeCell ref="A18:N18"/>
    <mergeCell ref="A22:N22"/>
    <mergeCell ref="A2:N2"/>
    <mergeCell ref="B19:E20"/>
    <mergeCell ref="A1:N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40" customWidth="1" min="4" max="4"/>
  </cols>
  <sheetData>
    <row r="1" ht="30" customHeight="1">
      <c r="A1" s="1" t="inlineStr">
        <is>
          <t>KPI Glossary &amp; Definitions</t>
        </is>
      </c>
    </row>
    <row r="2" ht="18" customHeight="1">
      <c r="A2" s="2" t="inlineStr">
        <is>
          <t>One source of truth for every metric in this workbook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DEFINITIONS</t>
        </is>
      </c>
    </row>
    <row r="5" ht="22" customHeight="1">
      <c r="B5" s="13" t="inlineStr">
        <is>
          <t>Metric / Term</t>
        </is>
      </c>
      <c r="C5" s="13" t="inlineStr">
        <is>
          <t>Definition</t>
        </is>
      </c>
      <c r="D5" s="13" t="inlineStr">
        <is>
          <t>Formula / source</t>
        </is>
      </c>
    </row>
    <row r="6" ht="36" customHeight="1">
      <c r="B6" s="48" t="inlineStr">
        <is>
          <t>WoW</t>
        </is>
      </c>
      <c r="C6" s="49" t="inlineStr">
        <is>
          <t>Week over week change vs prior week.</t>
        </is>
      </c>
      <c r="D6" s="49" t="inlineStr">
        <is>
          <t>Calc</t>
        </is>
      </c>
    </row>
    <row r="7" ht="36" customHeight="1">
      <c r="B7" s="48" t="inlineStr">
        <is>
          <t>Variance</t>
        </is>
      </c>
      <c r="C7" s="49" t="inlineStr">
        <is>
          <t>Actual minus target. Sign-inverted for cost / issue lines.</t>
        </is>
      </c>
      <c r="D7" s="49" t="inlineStr">
        <is>
          <t>Calc</t>
        </is>
      </c>
    </row>
    <row r="8" ht="36" customHeight="1">
      <c r="B8" s="48" t="inlineStr">
        <is>
          <t>Blended ROAS</t>
        </is>
      </c>
      <c r="C8" s="49" t="inlineStr">
        <is>
          <t>Total tagged revenue ÷ total spend across channels this week.</t>
        </is>
      </c>
      <c r="D8" s="49" t="inlineStr">
        <is>
          <t>Calc</t>
        </is>
      </c>
    </row>
    <row r="9" ht="36" customHeight="1">
      <c r="B9" s="48" t="inlineStr">
        <is>
          <t>Top mover</t>
        </is>
      </c>
      <c r="C9" s="49" t="inlineStr">
        <is>
          <t>Store with highest sales WoW % this week.</t>
        </is>
      </c>
      <c r="D9" s="49" t="inlineStr">
        <is>
          <t>Calc</t>
        </is>
      </c>
    </row>
    <row r="10" ht="36" customHeight="1">
      <c r="B10" s="48" t="inlineStr">
        <is>
          <t>Bottom mover</t>
        </is>
      </c>
      <c r="C10" s="49" t="inlineStr">
        <is>
          <t>Store with lowest sales WoW % this week.</t>
        </is>
      </c>
      <c r="D10" s="49" t="inlineStr">
        <is>
          <t>Calc</t>
        </is>
      </c>
    </row>
  </sheetData>
  <mergeCells count="3">
    <mergeCell ref="A4:N4"/>
    <mergeCell ref="A2:N2"/>
    <mergeCell ref="A1:N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4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8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</cols>
  <sheetData>
    <row r="1" ht="30" customHeight="1">
      <c r="A1" s="1" t="inlineStr">
        <is>
          <t>Weekly Flash Report</t>
        </is>
      </c>
    </row>
    <row r="2" ht="18" customHeight="1">
      <c r="A2" s="2" t="inlineStr">
        <is>
          <t>Ashmo · Restaurant Growth Toolkit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PURPOSE</t>
        </is>
      </c>
    </row>
    <row r="5" ht="38" customHeight="1">
      <c r="B5" s="50" t="inlineStr">
        <is>
          <t>A one-page CEO / investor weekly performance pack. Inputs the week + last 8, group + per-store + per-marketing-channel; computes WoW, vs target variance, top + bottom store movers, blended ROAS, and four CEO-grade callouts. Risks and opportunities are logged each week so the weekly review is structured, not anecdotal.</t>
        </is>
      </c>
    </row>
    <row r="7" ht="22" customHeight="1">
      <c r="A7" s="4" t="inlineStr">
        <is>
          <t>BIG QUESTIONS THIS ANSWERS</t>
        </is>
      </c>
    </row>
    <row r="8" ht="22" customHeight="1">
      <c r="B8" s="39" t="inlineStr">
        <is>
          <t>•</t>
        </is>
      </c>
      <c r="C8" s="12" t="inlineStr">
        <is>
          <t>Are we ahead or behind target this week?</t>
        </is>
      </c>
    </row>
    <row r="9" ht="22" customHeight="1">
      <c r="B9" s="39" t="inlineStr">
        <is>
          <t>•</t>
        </is>
      </c>
      <c r="C9" s="12" t="inlineStr">
        <is>
          <t>What moved compared to last week?</t>
        </is>
      </c>
    </row>
    <row r="10" ht="22" customHeight="1">
      <c r="B10" s="39" t="inlineStr">
        <is>
          <t>•</t>
        </is>
      </c>
      <c r="C10" s="12" t="inlineStr">
        <is>
          <t>Which stores are leading and which are dragging?</t>
        </is>
      </c>
    </row>
    <row r="11" ht="22" customHeight="1">
      <c r="B11" s="39" t="inlineStr">
        <is>
          <t>•</t>
        </is>
      </c>
      <c r="C11" s="12" t="inlineStr">
        <is>
          <t>Is marketing earning back its spend this week?</t>
        </is>
      </c>
    </row>
    <row r="12" ht="22" customHeight="1">
      <c r="B12" s="39" t="inlineStr">
        <is>
          <t>•</t>
        </is>
      </c>
      <c r="C12" s="12" t="inlineStr">
        <is>
          <t>What are the risks and opportunities to call out?</t>
        </is>
      </c>
    </row>
    <row r="14" ht="22" customHeight="1">
      <c r="A14" s="4" t="inlineStr">
        <is>
          <t>WORKBOOK MAP</t>
        </is>
      </c>
    </row>
    <row r="15" ht="22" customHeight="1">
      <c r="B15" s="13" t="inlineStr">
        <is>
          <t>Tab</t>
        </is>
      </c>
      <c r="C15" s="13" t="inlineStr">
        <is>
          <t>What it's for</t>
        </is>
      </c>
    </row>
    <row r="16" ht="32" customHeight="1">
      <c r="B16" s="22" t="inlineStr">
        <is>
          <t>Dashboard</t>
        </is>
      </c>
      <c r="C16" s="51" t="inlineStr">
        <is>
          <t>KPI strips, sales trend, channel ROAS, store movers, callouts, risks + opportunities.</t>
        </is>
      </c>
    </row>
    <row r="17" ht="32" customHeight="1">
      <c r="B17" s="22" t="inlineStr">
        <is>
          <t>Inputs</t>
        </is>
      </c>
      <c r="C17" s="51" t="inlineStr">
        <is>
          <t>9-week trend + per-store this week + marketing this week + risks + opportunities.</t>
        </is>
      </c>
    </row>
    <row r="18" ht="32" customHeight="1">
      <c r="B18" s="22" t="inlineStr">
        <is>
          <t>Calc</t>
        </is>
      </c>
      <c r="C18" s="51" t="inlineStr">
        <is>
          <t>This-week vs target, WoW, top/bottom movers, marketing rollup.</t>
        </is>
      </c>
    </row>
    <row r="19" ht="32" customHeight="1">
      <c r="B19" s="22" t="inlineStr">
        <is>
          <t>Checks</t>
        </is>
      </c>
      <c r="C19" s="51" t="inlineStr">
        <is>
          <t>Data completeness + variance gates.</t>
        </is>
      </c>
    </row>
    <row r="20" ht="32" customHeight="1">
      <c r="B20" s="22" t="inlineStr">
        <is>
          <t>Scenarios</t>
        </is>
      </c>
      <c r="C20" s="51" t="inlineStr">
        <is>
          <t>Sales + margin + marketing % shifts.</t>
        </is>
      </c>
    </row>
    <row r="21" ht="32" customHeight="1">
      <c r="B21" s="22" t="inlineStr">
        <is>
          <t>Action_Plan</t>
        </is>
      </c>
      <c r="C21" s="51" t="inlineStr">
        <is>
          <t>Weekly action tracker.</t>
        </is>
      </c>
    </row>
    <row r="22" ht="32" customHeight="1">
      <c r="B22" s="22" t="inlineStr">
        <is>
          <t>Assumptions</t>
        </is>
      </c>
      <c r="C22" s="51" t="inlineStr">
        <is>
          <t>Currency, weekly targets, ROAS floor.</t>
        </is>
      </c>
    </row>
    <row r="23" ht="32" customHeight="1">
      <c r="B23" s="22" t="inlineStr">
        <is>
          <t>Definitions</t>
        </is>
      </c>
      <c r="C23" s="51" t="inlineStr">
        <is>
          <t>Glossary.</t>
        </is>
      </c>
    </row>
    <row r="24" ht="32" customHeight="1">
      <c r="B24" s="22" t="inlineStr">
        <is>
          <t>README</t>
        </is>
      </c>
      <c r="C24" s="51" t="inlineStr">
        <is>
          <t>How to use end-to-end.</t>
        </is>
      </c>
    </row>
    <row r="25" ht="32" customHeight="1">
      <c r="B25" s="22" t="inlineStr">
        <is>
          <t>Document_Control</t>
        </is>
      </c>
      <c r="C25" s="51" t="inlineStr">
        <is>
          <t>Author, reviewers, change log.</t>
        </is>
      </c>
    </row>
    <row r="27" ht="22" customHeight="1">
      <c r="A27" s="4" t="inlineStr">
        <is>
          <t>HOW TO USE</t>
        </is>
      </c>
    </row>
    <row r="28" ht="28" customHeight="1">
      <c r="B28" s="52" t="inlineStr">
        <is>
          <t>Step 1</t>
        </is>
      </c>
      <c r="C28" s="12" t="inlineStr">
        <is>
          <t>Set Assumptions: weekly target values, ROAS floor.</t>
        </is>
      </c>
    </row>
    <row r="29" ht="28" customHeight="1">
      <c r="B29" s="52" t="inlineStr">
        <is>
          <t>Step 2</t>
        </is>
      </c>
      <c r="C29" s="12" t="inlineStr">
        <is>
          <t>Each Friday update Inputs: this week + roll the 8-week history.</t>
        </is>
      </c>
    </row>
    <row r="30" ht="28" customHeight="1">
      <c r="B30" s="52" t="inlineStr">
        <is>
          <t>Step 3</t>
        </is>
      </c>
      <c r="C30" s="12" t="inlineStr">
        <is>
          <t>Update per-store + marketing rows + risks + opportunities.</t>
        </is>
      </c>
    </row>
    <row r="31" ht="28" customHeight="1">
      <c r="B31" s="52" t="inlineStr">
        <is>
          <t>Step 4</t>
        </is>
      </c>
      <c r="C31" s="12" t="inlineStr">
        <is>
          <t>Open Dashboard for the CEO/investor pack.</t>
        </is>
      </c>
    </row>
    <row r="32" ht="28" customHeight="1">
      <c r="B32" s="52" t="inlineStr">
        <is>
          <t>Step 5</t>
        </is>
      </c>
      <c r="C32" s="12" t="inlineStr">
        <is>
          <t>Resolve REVIEW items on Checks before circulating.</t>
        </is>
      </c>
    </row>
    <row r="34" ht="22" customHeight="1">
      <c r="A34" s="4" t="inlineStr">
        <is>
          <t>WHO THIS IS FOR</t>
        </is>
      </c>
    </row>
    <row r="35">
      <c r="B35" s="39" t="inlineStr">
        <is>
          <t>•</t>
        </is>
      </c>
      <c r="C35" s="12" t="inlineStr">
        <is>
          <t>Founders / CEOs running a weekly review.</t>
        </is>
      </c>
    </row>
    <row r="36">
      <c r="B36" s="39" t="inlineStr">
        <is>
          <t>•</t>
        </is>
      </c>
      <c r="C36" s="12" t="inlineStr">
        <is>
          <t>CFOs preparing weekly financial flash to investors.</t>
        </is>
      </c>
    </row>
    <row r="37">
      <c r="B37" s="39" t="inlineStr">
        <is>
          <t>•</t>
        </is>
      </c>
      <c r="C37" s="12" t="inlineStr">
        <is>
          <t>Operations leads driving weekly performance discipline.</t>
        </is>
      </c>
    </row>
    <row r="38">
      <c r="B38" s="39" t="inlineStr">
        <is>
          <t>•</t>
        </is>
      </c>
      <c r="C38" s="12" t="inlineStr">
        <is>
          <t>Investors and lenders requiring a weekly cadence pack.</t>
        </is>
      </c>
    </row>
    <row r="40" ht="22" customHeight="1">
      <c r="A40" s="4" t="inlineStr">
        <is>
          <t>GOVERNANCE &amp; INTEGRITY</t>
        </is>
      </c>
    </row>
    <row r="41" ht="22" customHeight="1">
      <c r="B41" s="39" t="inlineStr">
        <is>
          <t>•</t>
        </is>
      </c>
      <c r="C41" s="12" t="inlineStr">
        <is>
          <t>Replace sample rows before sharing externally.</t>
        </is>
      </c>
    </row>
    <row r="42" ht="22" customHeight="1">
      <c r="B42" s="39" t="inlineStr">
        <is>
          <t>•</t>
        </is>
      </c>
      <c r="C42" s="12" t="inlineStr">
        <is>
          <t>Run this every Monday morning, covering the prior week.</t>
        </is>
      </c>
    </row>
    <row r="43" ht="22" customHeight="1">
      <c r="B43" s="39" t="inlineStr">
        <is>
          <t>•</t>
        </is>
      </c>
      <c r="C43" s="12" t="inlineStr">
        <is>
          <t>Document the data-source-of-truth for sales (POS) in the README.</t>
        </is>
      </c>
    </row>
  </sheetData>
  <mergeCells count="26">
    <mergeCell ref="A40:N40"/>
    <mergeCell ref="C30:J30"/>
    <mergeCell ref="A34:N34"/>
    <mergeCell ref="C42:J42"/>
    <mergeCell ref="C35:J35"/>
    <mergeCell ref="A1:N1"/>
    <mergeCell ref="C29:J29"/>
    <mergeCell ref="C10:J10"/>
    <mergeCell ref="A7:N7"/>
    <mergeCell ref="C41:J41"/>
    <mergeCell ref="C31:J31"/>
    <mergeCell ref="C9:J9"/>
    <mergeCell ref="A27:N27"/>
    <mergeCell ref="C12:J12"/>
    <mergeCell ref="B5:J5"/>
    <mergeCell ref="C43:J43"/>
    <mergeCell ref="C11:J11"/>
    <mergeCell ref="A2:N2"/>
    <mergeCell ref="C36:J36"/>
    <mergeCell ref="A14:N14"/>
    <mergeCell ref="C8:J8"/>
    <mergeCell ref="A4:N4"/>
    <mergeCell ref="C32:J32"/>
    <mergeCell ref="C38:J38"/>
    <mergeCell ref="C28:J28"/>
    <mergeCell ref="C37:J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2026-05-14T19:30:20Z</dcterms:created>
  <dcterms:modified xmlns:dcterms="http://purl.org/dc/terms/" xmlns:xsi="http://www.w3.org/2001/XMLSchema-instance" xsi:type="dcterms:W3CDTF">2026-05-14T19:30:20Z</dcterms:modified>
</cp:coreProperties>
</file>