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'Inputs'!$B$5:$N$30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0%;[Red]-0%"/>
    <numFmt numFmtId="166" formatCode="#,##0;[Red]-#,##0"/>
    <numFmt numFmtId="167" formatCode="&quot;AED&quot; #,##0.00;[Red]&quot;AED&quot; -#,##0.00"/>
    <numFmt numFmtId="168" formatCode="&quot;AED&quot; #,##0;[Red]&quot;AED&quot; -#,##0"/>
    <numFmt numFmtId="169" formatCode="0.00&quot;x&quot;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6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168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167" fontId="8" fillId="6" borderId="2" pivotButton="0" quotePrefix="0" xfId="0"/>
    <xf numFmtId="168" fontId="8" fillId="6" borderId="2" pivotButton="0" quotePrefix="0" xfId="0"/>
    <xf numFmtId="0" fontId="0" fillId="0" borderId="2" pivotButton="0" quotePrefix="0" xfId="0"/>
    <xf numFmtId="168" fontId="0" fillId="0" borderId="2" pivotButton="0" quotePrefix="0" xfId="0"/>
    <xf numFmtId="165" fontId="0" fillId="0" borderId="2" pivotButton="0" quotePrefix="0" xfId="0"/>
    <xf numFmtId="167" fontId="0" fillId="0" borderId="2" pivotButton="0" quotePrefix="0" xfId="0"/>
    <xf numFmtId="169" fontId="0" fillId="0" borderId="2" pivotButton="0" quotePrefix="0" xfId="0"/>
    <xf numFmtId="0" fontId="3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8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'Calc'!$B$6:$B$30</f>
            </numRef>
          </cat>
          <val>
            <numRef>
              <f>'Calc'!$G$6:$G$30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'Calc'!F34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'Calc'!$B$35:$B$42</f>
            </numRef>
          </cat>
          <val>
            <numRef>
              <f>'Calc'!$F$35:$F$42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;[Red]-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Promotion Performance Dashboard</t>
        </is>
      </c>
    </row>
    <row r="2" ht="18" customHeight="1">
      <c r="A2" s="2" t="inlineStr">
        <is>
          <t>Incrementality · cannibalisation · contribution ROI · type mix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PROMOS MEASURED</t>
        </is>
      </c>
      <c r="E5" s="5" t="inlineStr">
        <is>
          <t>TOTAL PROMO COST</t>
        </is>
      </c>
      <c r="I5" s="5" t="inlineStr">
        <is>
          <t>TOTAL INCREMENTAL REV</t>
        </is>
      </c>
      <c r="M5" s="5" t="inlineStr">
        <is>
          <t>NET CONTRIBUTION</t>
        </is>
      </c>
    </row>
    <row r="6" ht="28" customHeight="1">
      <c r="A6" s="6">
        <f>COUNTA(Inputs!B6:B30)</f>
        <v/>
      </c>
      <c r="E6" s="7">
        <f>SUM(Inputs!M6:M30)</f>
        <v/>
      </c>
      <c r="I6" s="7">
        <f>SUM(Calc!D6:D30)</f>
        <v/>
      </c>
      <c r="M6" s="7">
        <f>SUM(Calc!G6:G30)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AVG CANNIBALISATION %</t>
        </is>
      </c>
      <c r="E8" s="5" t="inlineStr">
        <is>
          <t>AVG CONTRIBUTION ROI</t>
        </is>
      </c>
      <c r="I8" s="5" t="inlineStr">
        <is>
          <t>WINS</t>
        </is>
      </c>
      <c r="M8" s="5" t="inlineStr">
        <is>
          <t>KILLS</t>
        </is>
      </c>
    </row>
    <row r="9" ht="28" customHeight="1">
      <c r="A9" s="8">
        <f>IFERROR(AVERAGE(Calc!E6:E30),0)</f>
        <v/>
      </c>
      <c r="E9" s="8">
        <f>IFERROR(AVERAGE(Calc!H6:H30),0)</f>
        <v/>
      </c>
      <c r="I9" s="6">
        <f>COUNTIF(Calc!K6:K30,"WIN")</f>
        <v/>
      </c>
      <c r="M9" s="6">
        <f>COUNTIF(Calc!K6:K30,"KILL")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CONTRIBUTION BY PROMO</t>
        </is>
      </c>
    </row>
    <row r="33" ht="22" customHeight="1">
      <c r="A33" s="4" t="inlineStr">
        <is>
          <t>PROMO TYPE — CONTRIBUTION ROI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Are promos earning back their cost?</t>
        </is>
      </c>
      <c r="C55" s="10">
        <f>IF(SUM(Calc!G6:G30)&gt;0,"Promo programme is contribution-positive overall.","Promo programme is contribution-negative — kill the worst offenders.")</f>
        <v/>
      </c>
    </row>
    <row r="56" ht="30" customHeight="1">
      <c r="B56" s="9" t="inlineStr">
        <is>
          <t>Is cannibalisation under control?</t>
        </is>
      </c>
      <c r="C56" s="10">
        <f>IF(IFERROR(AVERAGE(Calc!E6:E30),0)&lt;=Assumptions!$C$9,"Cannibalisation is within tolerance.","Cannibalisation is too high — promos are subsidising existing demand.")</f>
        <v/>
      </c>
    </row>
    <row r="57" ht="30" customHeight="1">
      <c r="B57" s="9" t="inlineStr">
        <is>
          <t>Which type wins?</t>
        </is>
      </c>
      <c r="C57" s="10">
        <f>IFERROR("Best contribution-ROI promo type: "&amp;INDEX(Calc!B35:B42,MATCH(MAX(Calc!F35:F42),Calc!F35:F42,0)),"")</f>
        <v/>
      </c>
    </row>
    <row r="58" ht="30" customHeight="1">
      <c r="B58" s="9" t="inlineStr">
        <is>
          <t>Top kill candidates?</t>
        </is>
      </c>
      <c r="C58" s="10">
        <f>IFERROR("Lowest contribution: "&amp;INDEX(Calc!B6:B30,MATCH(MIN(Calc!G6:G30),Calc!G6:G30,0)),"")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27" t="inlineStr">
        <is>
          <t>Workbook</t>
        </is>
      </c>
      <c r="C6" s="22" t="inlineStr">
        <is>
          <t>Restaurant Promotion Tracker</t>
        </is>
      </c>
    </row>
    <row r="7" ht="20" customHeight="1">
      <c r="B7" s="27" t="inlineStr">
        <is>
          <t>Prepared by</t>
        </is>
      </c>
      <c r="C7" s="22" t="inlineStr">
        <is>
          <t>Ashmo · Restaurant Growth Toolkit</t>
        </is>
      </c>
    </row>
    <row r="8" ht="20" customHeight="1">
      <c r="B8" s="27" t="inlineStr">
        <is>
          <t>Owner (accountable)</t>
        </is>
      </c>
      <c r="C8" s="22" t="inlineStr">
        <is>
          <t>Marketing Lead</t>
        </is>
      </c>
    </row>
    <row r="9" ht="20" customHeight="1">
      <c r="B9" s="27" t="inlineStr">
        <is>
          <t>Version</t>
        </is>
      </c>
      <c r="C9" s="22" t="inlineStr">
        <is>
          <t>2.0</t>
        </is>
      </c>
    </row>
    <row r="10" ht="20" customHeight="1">
      <c r="B10" s="27" t="inlineStr">
        <is>
          <t>Issued</t>
        </is>
      </c>
      <c r="C10" s="22" t="inlineStr">
        <is>
          <t>2026-05-14</t>
        </is>
      </c>
    </row>
    <row r="11" ht="20" customHeight="1">
      <c r="B11" s="27" t="inlineStr">
        <is>
          <t>Review cadence</t>
        </is>
      </c>
      <c r="C11" s="22" t="inlineStr">
        <is>
          <t>Monthly, or after a material business event</t>
        </is>
      </c>
    </row>
    <row r="12" ht="20" customHeight="1">
      <c r="B12" s="27" t="inlineStr">
        <is>
          <t>Classification</t>
        </is>
      </c>
      <c r="C12" s="22" t="inlineStr">
        <is>
          <t>Internal · Commercially sensitive</t>
        </is>
      </c>
    </row>
    <row r="13" ht="20" customHeight="1">
      <c r="B13" s="27" t="inlineStr">
        <is>
          <t>Currency convention</t>
        </is>
      </c>
      <c r="C13" s="22" t="inlineStr">
        <is>
          <t>Default AED — change in Assumptions tab if your reporting currency differs</t>
        </is>
      </c>
    </row>
    <row r="14" ht="20" customHeight="1">
      <c r="B14" s="27" t="inlineStr">
        <is>
          <t>Source of truth</t>
        </is>
      </c>
      <c r="C14" s="22" t="inlineStr">
        <is>
          <t>This workbook is the single source of truth for the metrics it contains</t>
        </is>
      </c>
    </row>
    <row r="15" ht="20" customHeight="1">
      <c r="B15" s="27" t="inlineStr">
        <is>
          <t>Distribution</t>
        </is>
      </c>
      <c r="C15" s="22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27" t="inlineStr">
        <is>
          <t>Founder / CEO</t>
        </is>
      </c>
      <c r="C19" s="17" t="inlineStr"/>
      <c r="D19" s="17" t="inlineStr">
        <is>
          <t>Pending</t>
        </is>
      </c>
      <c r="E19" s="17" t="inlineStr"/>
    </row>
    <row r="20">
      <c r="B20" s="27" t="inlineStr">
        <is>
          <t>Operations Lead</t>
        </is>
      </c>
      <c r="C20" s="17" t="inlineStr"/>
      <c r="D20" s="17" t="inlineStr">
        <is>
          <t>Pending</t>
        </is>
      </c>
      <c r="E20" s="17" t="inlineStr"/>
    </row>
    <row r="21">
      <c r="B21" s="27" t="inlineStr">
        <is>
          <t>Finance Lead</t>
        </is>
      </c>
      <c r="C21" s="17" t="inlineStr"/>
      <c r="D21" s="17" t="inlineStr">
        <is>
          <t>Pending</t>
        </is>
      </c>
      <c r="E21" s="17" t="inlineStr"/>
    </row>
    <row r="22">
      <c r="B22" s="27" t="inlineStr">
        <is>
          <t>Brand / Marketing Lead</t>
        </is>
      </c>
      <c r="C22" s="17" t="inlineStr"/>
      <c r="D22" s="17" t="inlineStr">
        <is>
          <t>Pending</t>
        </is>
      </c>
      <c r="E22" s="17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4" t="inlineStr">
        <is>
          <t>2026-05-14</t>
        </is>
      </c>
      <c r="C26" s="44" t="inlineStr">
        <is>
          <t>Ashmo Toolkit</t>
        </is>
      </c>
      <c r="D26" s="44" t="inlineStr">
        <is>
          <t>3.0</t>
        </is>
      </c>
      <c r="E26" s="44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8" t="inlineStr"/>
      <c r="C27" s="48" t="inlineStr"/>
      <c r="D27" s="48" t="inlineStr"/>
      <c r="E27" s="48" t="inlineStr"/>
    </row>
    <row r="28" ht="28" customHeight="1">
      <c r="B28" s="48" t="inlineStr"/>
      <c r="C28" s="48" t="inlineStr"/>
      <c r="D28" s="48" t="inlineStr"/>
      <c r="E28" s="48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0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30" customWidth="1" min="3" max="3"/>
    <col width="18" customWidth="1" min="4" max="4"/>
    <col width="18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  <col width="14" customWidth="1" min="11" max="11"/>
    <col width="14" customWidth="1" min="12" max="12"/>
    <col width="12" customWidth="1" min="13" max="13"/>
    <col width="24" customWidth="1" min="14" max="14"/>
  </cols>
  <sheetData>
    <row r="1" ht="30" customHeight="1">
      <c r="A1" s="1" t="inlineStr">
        <is>
          <t>Promotion Tracker · Inputs</t>
        </is>
      </c>
    </row>
    <row r="2" ht="18" customHeight="1">
      <c r="A2" s="2" t="inlineStr">
        <is>
          <t>One row per promotion · cost, redemption, incremental revenue, channel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PROMOTIONS</t>
        </is>
      </c>
    </row>
    <row r="5" ht="22" customHeight="1">
      <c r="B5" s="11" t="inlineStr">
        <is>
          <t>ID</t>
        </is>
      </c>
      <c r="C5" s="11" t="inlineStr">
        <is>
          <t>Promo name</t>
        </is>
      </c>
      <c r="D5" s="11" t="inlineStr">
        <is>
          <t>Type</t>
        </is>
      </c>
      <c r="E5" s="11" t="inlineStr">
        <is>
          <t>Channel</t>
        </is>
      </c>
      <c r="F5" s="11" t="inlineStr">
        <is>
          <t>Owner</t>
        </is>
      </c>
      <c r="G5" s="11" t="inlineStr">
        <is>
          <t>Discount %</t>
        </is>
      </c>
      <c r="H5" s="11" t="inlineStr">
        <is>
          <t>Days live</t>
        </is>
      </c>
      <c r="I5" s="11" t="inlineStr">
        <is>
          <t>Redemptions</t>
        </is>
      </c>
      <c r="J5" s="11" t="inlineStr">
        <is>
          <t>AOV (promo)</t>
        </is>
      </c>
      <c r="K5" s="11" t="inlineStr">
        <is>
          <t>Promo revenue</t>
        </is>
      </c>
      <c r="L5" s="11" t="inlineStr">
        <is>
          <t>Baseline revenue (matched period)</t>
        </is>
      </c>
      <c r="M5" s="11" t="inlineStr">
        <is>
          <t>Promo cost</t>
        </is>
      </c>
      <c r="N5" s="11" t="inlineStr">
        <is>
          <t>Status</t>
        </is>
      </c>
      <c r="O5" t="inlineStr">
        <is>
          <t>Notes</t>
        </is>
      </c>
    </row>
    <row r="6" ht="26" customHeight="1">
      <c r="B6" s="12" t="inlineStr">
        <is>
          <t>PRM-001</t>
        </is>
      </c>
      <c r="C6" s="12" t="inlineStr">
        <is>
          <t>Q1 Welcome 20%</t>
        </is>
      </c>
      <c r="D6" s="12" t="inlineStr">
        <is>
          <t>% off</t>
        </is>
      </c>
      <c r="E6" s="12" t="inlineStr">
        <is>
          <t>All channels</t>
        </is>
      </c>
      <c r="F6" s="12" t="inlineStr">
        <is>
          <t>Marketing Lead</t>
        </is>
      </c>
      <c r="G6" s="13" t="n">
        <v>0.2</v>
      </c>
      <c r="H6" s="14" t="n">
        <v>14</v>
      </c>
      <c r="I6" s="14" t="n">
        <v>4200</v>
      </c>
      <c r="J6" s="15" t="n">
        <v>19</v>
      </c>
      <c r="K6" s="16" t="n">
        <v>79800</v>
      </c>
      <c r="L6" s="16" t="n">
        <v>62000</v>
      </c>
      <c r="M6" s="16" t="n">
        <v>17500</v>
      </c>
      <c r="N6" s="12" t="inlineStr">
        <is>
          <t>Complete</t>
        </is>
      </c>
      <c r="O6" s="12" t="inlineStr">
        <is>
          <t>Acquisition focus</t>
        </is>
      </c>
    </row>
    <row r="7" ht="26" customHeight="1">
      <c r="B7" s="12" t="inlineStr">
        <is>
          <t>PRM-002</t>
        </is>
      </c>
      <c r="C7" s="12" t="inlineStr">
        <is>
          <t>Buy 1 Get 1 — signature</t>
        </is>
      </c>
      <c r="D7" s="12" t="inlineStr">
        <is>
          <t>BOGO</t>
        </is>
      </c>
      <c r="E7" s="12" t="inlineStr">
        <is>
          <t>Dine-in</t>
        </is>
      </c>
      <c r="F7" s="12" t="inlineStr">
        <is>
          <t>Brand Lead</t>
        </is>
      </c>
      <c r="G7" s="13" t="n">
        <v>0.5</v>
      </c>
      <c r="H7" s="14" t="n">
        <v>7</v>
      </c>
      <c r="I7" s="14" t="n">
        <v>2100</v>
      </c>
      <c r="J7" s="15" t="n">
        <v>24</v>
      </c>
      <c r="K7" s="16" t="n">
        <v>50400</v>
      </c>
      <c r="L7" s="16" t="n">
        <v>41000</v>
      </c>
      <c r="M7" s="16" t="n">
        <v>22000</v>
      </c>
      <c r="N7" s="12" t="inlineStr">
        <is>
          <t>Complete</t>
        </is>
      </c>
      <c r="O7" s="12" t="inlineStr">
        <is>
          <t>High cost ratio</t>
        </is>
      </c>
    </row>
    <row r="8" ht="26" customHeight="1">
      <c r="B8" s="12" t="inlineStr">
        <is>
          <t>PRM-003</t>
        </is>
      </c>
      <c r="C8" s="12" t="inlineStr">
        <is>
          <t>Spring family bundle</t>
        </is>
      </c>
      <c r="D8" s="12" t="inlineStr">
        <is>
          <t>Bundle</t>
        </is>
      </c>
      <c r="E8" s="12" t="inlineStr">
        <is>
          <t>All channels</t>
        </is>
      </c>
      <c r="F8" s="12" t="inlineStr">
        <is>
          <t>Marketing Lead</t>
        </is>
      </c>
      <c r="G8" s="13" t="n">
        <v>0.15</v>
      </c>
      <c r="H8" s="14" t="n">
        <v>21</v>
      </c>
      <c r="I8" s="14" t="n">
        <v>6800</v>
      </c>
      <c r="J8" s="15" t="n">
        <v>32</v>
      </c>
      <c r="K8" s="16" t="n">
        <v>217600</v>
      </c>
      <c r="L8" s="16" t="n">
        <v>158000</v>
      </c>
      <c r="M8" s="16" t="n">
        <v>28000</v>
      </c>
      <c r="N8" s="12" t="inlineStr">
        <is>
          <t>Complete</t>
        </is>
      </c>
      <c r="O8" s="12" t="inlineStr">
        <is>
          <t>Bundles AOV-positive</t>
        </is>
      </c>
    </row>
    <row r="9" ht="26" customHeight="1">
      <c r="B9" s="12" t="inlineStr">
        <is>
          <t>PRM-004</t>
        </is>
      </c>
      <c r="C9" s="12" t="inlineStr">
        <is>
          <t>Free upgrade with combo</t>
        </is>
      </c>
      <c r="D9" s="12" t="inlineStr">
        <is>
          <t>Free item</t>
        </is>
      </c>
      <c r="E9" s="12" t="inlineStr">
        <is>
          <t>Dine-in</t>
        </is>
      </c>
      <c r="F9" s="12" t="inlineStr">
        <is>
          <t>Operations</t>
        </is>
      </c>
      <c r="G9" s="13" t="n">
        <v>0.1</v>
      </c>
      <c r="H9" s="14" t="n">
        <v>30</v>
      </c>
      <c r="I9" s="14" t="n">
        <v>5400</v>
      </c>
      <c r="J9" s="15" t="n">
        <v>22</v>
      </c>
      <c r="K9" s="16" t="n">
        <v>118800</v>
      </c>
      <c r="L9" s="16" t="n">
        <v>108000</v>
      </c>
      <c r="M9" s="16" t="n">
        <v>9500</v>
      </c>
      <c r="N9" s="12" t="inlineStr">
        <is>
          <t>Complete</t>
        </is>
      </c>
      <c r="O9" s="12" t="inlineStr"/>
    </row>
    <row r="10" ht="26" customHeight="1">
      <c r="B10" s="12" t="inlineStr">
        <is>
          <t>PRM-005</t>
        </is>
      </c>
      <c r="C10" s="12" t="inlineStr">
        <is>
          <t>Spend 50 get 10 off</t>
        </is>
      </c>
      <c r="D10" s="12" t="inlineStr">
        <is>
          <t>Tiered (spend X get Y)</t>
        </is>
      </c>
      <c r="E10" s="12" t="inlineStr">
        <is>
          <t>All channels</t>
        </is>
      </c>
      <c r="F10" s="12" t="inlineStr">
        <is>
          <t>Marketing Lead</t>
        </is>
      </c>
      <c r="G10" s="13" t="n">
        <v>0.18</v>
      </c>
      <c r="H10" s="14" t="n">
        <v>14</v>
      </c>
      <c r="I10" s="14" t="n">
        <v>1800</v>
      </c>
      <c r="J10" s="15" t="n">
        <v>56</v>
      </c>
      <c r="K10" s="16" t="n">
        <v>100800</v>
      </c>
      <c r="L10" s="16" t="n">
        <v>78000</v>
      </c>
      <c r="M10" s="16" t="n">
        <v>11500</v>
      </c>
      <c r="N10" s="12" t="inlineStr">
        <is>
          <t>Complete</t>
        </is>
      </c>
      <c r="O10" s="12" t="inlineStr">
        <is>
          <t>AOV up</t>
        </is>
      </c>
    </row>
    <row r="11" ht="26" customHeight="1">
      <c r="B11" s="12" t="inlineStr">
        <is>
          <t>PRM-006</t>
        </is>
      </c>
      <c r="C11" s="12" t="inlineStr">
        <is>
          <t>Loyalty 2x points</t>
        </is>
      </c>
      <c r="D11" s="12" t="inlineStr">
        <is>
          <t>Loyalty multiplier</t>
        </is>
      </c>
      <c r="E11" s="12" t="inlineStr">
        <is>
          <t>All channels</t>
        </is>
      </c>
      <c r="F11" s="12" t="inlineStr">
        <is>
          <t>CRM Lead</t>
        </is>
      </c>
      <c r="G11" s="13" t="n">
        <v>0</v>
      </c>
      <c r="H11" s="14" t="n">
        <v>28</v>
      </c>
      <c r="I11" s="14" t="n">
        <v>9200</v>
      </c>
      <c r="J11" s="15" t="n">
        <v>21</v>
      </c>
      <c r="K11" s="16" t="n">
        <v>193200</v>
      </c>
      <c r="L11" s="16" t="n">
        <v>180000</v>
      </c>
      <c r="M11" s="16" t="n">
        <v>6500</v>
      </c>
      <c r="N11" s="12" t="inlineStr">
        <is>
          <t>Complete</t>
        </is>
      </c>
      <c r="O11" s="12" t="inlineStr">
        <is>
          <t>Lift from repeat</t>
        </is>
      </c>
    </row>
    <row r="12" ht="26" customHeight="1">
      <c r="B12" s="12" t="inlineStr">
        <is>
          <t>PRM-007</t>
        </is>
      </c>
      <c r="C12" s="12" t="inlineStr">
        <is>
          <t>Free delivery weekend</t>
        </is>
      </c>
      <c r="D12" s="12" t="inlineStr">
        <is>
          <t>Free delivery</t>
        </is>
      </c>
      <c r="E12" s="12" t="inlineStr">
        <is>
          <t>Delivery (own app)</t>
        </is>
      </c>
      <c r="F12" s="12" t="inlineStr">
        <is>
          <t>Marketing Lead</t>
        </is>
      </c>
      <c r="G12" s="13" t="n">
        <v>0.12</v>
      </c>
      <c r="H12" s="14" t="n">
        <v>4</v>
      </c>
      <c r="I12" s="14" t="n">
        <v>2300</v>
      </c>
      <c r="J12" s="15" t="n">
        <v>23</v>
      </c>
      <c r="K12" s="16" t="n">
        <v>52900</v>
      </c>
      <c r="L12" s="16" t="n">
        <v>41000</v>
      </c>
      <c r="M12" s="16" t="n">
        <v>8200</v>
      </c>
      <c r="N12" s="12" t="inlineStr">
        <is>
          <t>Complete</t>
        </is>
      </c>
      <c r="O12" s="12" t="inlineStr">
        <is>
          <t>Test</t>
        </is>
      </c>
    </row>
    <row r="13" ht="26" customHeight="1">
      <c r="B13" s="12" t="inlineStr">
        <is>
          <t>PRM-008</t>
        </is>
      </c>
      <c r="C13" s="12" t="inlineStr">
        <is>
          <t>Happy-hour 4-7pm</t>
        </is>
      </c>
      <c r="D13" s="12" t="inlineStr">
        <is>
          <t>Happy hour</t>
        </is>
      </c>
      <c r="E13" s="12" t="inlineStr">
        <is>
          <t>Dine-in</t>
        </is>
      </c>
      <c r="F13" s="12" t="inlineStr">
        <is>
          <t>Operations</t>
        </is>
      </c>
      <c r="G13" s="13" t="n">
        <v>0.2</v>
      </c>
      <c r="H13" s="14" t="n">
        <v>28</v>
      </c>
      <c r="I13" s="14" t="n">
        <v>4100</v>
      </c>
      <c r="J13" s="15" t="n">
        <v>17</v>
      </c>
      <c r="K13" s="16" t="n">
        <v>69700</v>
      </c>
      <c r="L13" s="16" t="n">
        <v>56000</v>
      </c>
      <c r="M13" s="16" t="n">
        <v>8500</v>
      </c>
      <c r="N13" s="12" t="inlineStr">
        <is>
          <t>Live</t>
        </is>
      </c>
      <c r="O13" s="12" t="inlineStr"/>
    </row>
    <row r="14" ht="26" customHeight="1">
      <c r="B14" s="12" t="inlineStr">
        <is>
          <t>PRM-009</t>
        </is>
      </c>
      <c r="C14" s="12" t="inlineStr">
        <is>
          <t>Platform A — 25% off</t>
        </is>
      </c>
      <c r="D14" s="12" t="inlineStr">
        <is>
          <t>% off</t>
        </is>
      </c>
      <c r="E14" s="12" t="inlineStr">
        <is>
          <t>Delivery (platform)</t>
        </is>
      </c>
      <c r="F14" s="12" t="inlineStr">
        <is>
          <t>Performance</t>
        </is>
      </c>
      <c r="G14" s="13" t="n">
        <v>0.25</v>
      </c>
      <c r="H14" s="14" t="n">
        <v>7</v>
      </c>
      <c r="I14" s="14" t="n">
        <v>3300</v>
      </c>
      <c r="J14" s="15" t="n">
        <v>18</v>
      </c>
      <c r="K14" s="16" t="n">
        <v>59400</v>
      </c>
      <c r="L14" s="16" t="n">
        <v>38000</v>
      </c>
      <c r="M14" s="16" t="n">
        <v>18500</v>
      </c>
      <c r="N14" s="12" t="inlineStr">
        <is>
          <t>Complete</t>
        </is>
      </c>
      <c r="O14" s="12" t="inlineStr">
        <is>
          <t>Platform-funded</t>
        </is>
      </c>
    </row>
    <row r="15" ht="26" customHeight="1">
      <c r="B15" s="12" t="inlineStr">
        <is>
          <t>PRM-010</t>
        </is>
      </c>
      <c r="C15" s="12" t="inlineStr">
        <is>
          <t>Platform B — bundle</t>
        </is>
      </c>
      <c r="D15" s="12" t="inlineStr">
        <is>
          <t>Bundle</t>
        </is>
      </c>
      <c r="E15" s="12" t="inlineStr">
        <is>
          <t>Delivery (platform)</t>
        </is>
      </c>
      <c r="F15" s="12" t="inlineStr">
        <is>
          <t>Performance</t>
        </is>
      </c>
      <c r="G15" s="13" t="n">
        <v>0.15</v>
      </c>
      <c r="H15" s="14" t="n">
        <v>14</v>
      </c>
      <c r="I15" s="14" t="n">
        <v>4100</v>
      </c>
      <c r="J15" s="15" t="n">
        <v>27</v>
      </c>
      <c r="K15" s="16" t="n">
        <v>110700</v>
      </c>
      <c r="L15" s="16" t="n">
        <v>84000</v>
      </c>
      <c r="M15" s="16" t="n">
        <v>15800</v>
      </c>
      <c r="N15" s="12" t="inlineStr">
        <is>
          <t>Complete</t>
        </is>
      </c>
      <c r="O15" s="12" t="inlineStr">
        <is>
          <t>High redemption</t>
        </is>
      </c>
    </row>
    <row r="16">
      <c r="B16" s="17" t="n"/>
      <c r="C16" s="17" t="n"/>
      <c r="D16" s="17" t="n"/>
      <c r="E16" s="17" t="n"/>
      <c r="F16" s="17" t="n"/>
      <c r="G16" s="18" t="n"/>
      <c r="H16" s="19" t="n"/>
      <c r="I16" s="19" t="n"/>
      <c r="J16" s="20" t="n"/>
      <c r="K16" s="21" t="n"/>
      <c r="L16" s="21" t="n"/>
      <c r="M16" s="21" t="n"/>
      <c r="N16" s="17" t="n"/>
    </row>
    <row r="17">
      <c r="B17" s="17" t="n"/>
      <c r="C17" s="17" t="n"/>
      <c r="D17" s="17" t="n"/>
      <c r="E17" s="17" t="n"/>
      <c r="F17" s="17" t="n"/>
      <c r="G17" s="18" t="n"/>
      <c r="H17" s="19" t="n"/>
      <c r="I17" s="19" t="n"/>
      <c r="J17" s="20" t="n"/>
      <c r="K17" s="21" t="n"/>
      <c r="L17" s="21" t="n"/>
      <c r="M17" s="21" t="n"/>
      <c r="N17" s="17" t="n"/>
    </row>
    <row r="18">
      <c r="B18" s="17" t="n"/>
      <c r="C18" s="17" t="n"/>
      <c r="D18" s="17" t="n"/>
      <c r="E18" s="17" t="n"/>
      <c r="F18" s="17" t="n"/>
      <c r="G18" s="18" t="n"/>
      <c r="H18" s="19" t="n"/>
      <c r="I18" s="19" t="n"/>
      <c r="J18" s="20" t="n"/>
      <c r="K18" s="21" t="n"/>
      <c r="L18" s="21" t="n"/>
      <c r="M18" s="21" t="n"/>
      <c r="N18" s="17" t="n"/>
    </row>
    <row r="19">
      <c r="B19" s="17" t="n"/>
      <c r="C19" s="17" t="n"/>
      <c r="D19" s="17" t="n"/>
      <c r="E19" s="17" t="n"/>
      <c r="F19" s="17" t="n"/>
      <c r="G19" s="18" t="n"/>
      <c r="H19" s="19" t="n"/>
      <c r="I19" s="19" t="n"/>
      <c r="J19" s="20" t="n"/>
      <c r="K19" s="21" t="n"/>
      <c r="L19" s="21" t="n"/>
      <c r="M19" s="21" t="n"/>
      <c r="N19" s="17" t="n"/>
    </row>
    <row r="20">
      <c r="B20" s="17" t="n"/>
      <c r="C20" s="17" t="n"/>
      <c r="D20" s="17" t="n"/>
      <c r="E20" s="17" t="n"/>
      <c r="F20" s="17" t="n"/>
      <c r="G20" s="18" t="n"/>
      <c r="H20" s="19" t="n"/>
      <c r="I20" s="19" t="n"/>
      <c r="J20" s="20" t="n"/>
      <c r="K20" s="21" t="n"/>
      <c r="L20" s="21" t="n"/>
      <c r="M20" s="21" t="n"/>
      <c r="N20" s="17" t="n"/>
    </row>
    <row r="21">
      <c r="B21" s="17" t="n"/>
      <c r="C21" s="17" t="n"/>
      <c r="D21" s="17" t="n"/>
      <c r="E21" s="17" t="n"/>
      <c r="F21" s="17" t="n"/>
      <c r="G21" s="18" t="n"/>
      <c r="H21" s="19" t="n"/>
      <c r="I21" s="19" t="n"/>
      <c r="J21" s="20" t="n"/>
      <c r="K21" s="21" t="n"/>
      <c r="L21" s="21" t="n"/>
      <c r="M21" s="21" t="n"/>
      <c r="N21" s="17" t="n"/>
    </row>
    <row r="22">
      <c r="B22" s="17" t="n"/>
      <c r="C22" s="17" t="n"/>
      <c r="D22" s="17" t="n"/>
      <c r="E22" s="17" t="n"/>
      <c r="F22" s="17" t="n"/>
      <c r="G22" s="18" t="n"/>
      <c r="H22" s="19" t="n"/>
      <c r="I22" s="19" t="n"/>
      <c r="J22" s="20" t="n"/>
      <c r="K22" s="21" t="n"/>
      <c r="L22" s="21" t="n"/>
      <c r="M22" s="21" t="n"/>
      <c r="N22" s="17" t="n"/>
    </row>
    <row r="23">
      <c r="B23" s="17" t="n"/>
      <c r="C23" s="17" t="n"/>
      <c r="D23" s="17" t="n"/>
      <c r="E23" s="17" t="n"/>
      <c r="F23" s="17" t="n"/>
      <c r="G23" s="18" t="n"/>
      <c r="H23" s="19" t="n"/>
      <c r="I23" s="19" t="n"/>
      <c r="J23" s="20" t="n"/>
      <c r="K23" s="21" t="n"/>
      <c r="L23" s="21" t="n"/>
      <c r="M23" s="21" t="n"/>
      <c r="N23" s="17" t="n"/>
    </row>
    <row r="24">
      <c r="B24" s="17" t="n"/>
      <c r="C24" s="17" t="n"/>
      <c r="D24" s="17" t="n"/>
      <c r="E24" s="17" t="n"/>
      <c r="F24" s="17" t="n"/>
      <c r="G24" s="18" t="n"/>
      <c r="H24" s="19" t="n"/>
      <c r="I24" s="19" t="n"/>
      <c r="J24" s="20" t="n"/>
      <c r="K24" s="21" t="n"/>
      <c r="L24" s="21" t="n"/>
      <c r="M24" s="21" t="n"/>
      <c r="N24" s="17" t="n"/>
    </row>
    <row r="25">
      <c r="B25" s="17" t="n"/>
      <c r="C25" s="17" t="n"/>
      <c r="D25" s="17" t="n"/>
      <c r="E25" s="17" t="n"/>
      <c r="F25" s="17" t="n"/>
      <c r="G25" s="18" t="n"/>
      <c r="H25" s="19" t="n"/>
      <c r="I25" s="19" t="n"/>
      <c r="J25" s="20" t="n"/>
      <c r="K25" s="21" t="n"/>
      <c r="L25" s="21" t="n"/>
      <c r="M25" s="21" t="n"/>
      <c r="N25" s="17" t="n"/>
    </row>
    <row r="26">
      <c r="B26" s="17" t="n"/>
      <c r="C26" s="17" t="n"/>
      <c r="D26" s="17" t="n"/>
      <c r="E26" s="17" t="n"/>
      <c r="F26" s="17" t="n"/>
      <c r="G26" s="18" t="n"/>
      <c r="H26" s="19" t="n"/>
      <c r="I26" s="19" t="n"/>
      <c r="J26" s="20" t="n"/>
      <c r="K26" s="21" t="n"/>
      <c r="L26" s="21" t="n"/>
      <c r="M26" s="21" t="n"/>
      <c r="N26" s="17" t="n"/>
    </row>
    <row r="27">
      <c r="B27" s="17" t="n"/>
      <c r="C27" s="17" t="n"/>
      <c r="D27" s="17" t="n"/>
      <c r="E27" s="17" t="n"/>
      <c r="F27" s="17" t="n"/>
      <c r="G27" s="18" t="n"/>
      <c r="H27" s="19" t="n"/>
      <c r="I27" s="19" t="n"/>
      <c r="J27" s="20" t="n"/>
      <c r="K27" s="21" t="n"/>
      <c r="L27" s="21" t="n"/>
      <c r="M27" s="21" t="n"/>
      <c r="N27" s="17" t="n"/>
    </row>
    <row r="28">
      <c r="B28" s="17" t="n"/>
      <c r="C28" s="17" t="n"/>
      <c r="D28" s="17" t="n"/>
      <c r="E28" s="17" t="n"/>
      <c r="F28" s="17" t="n"/>
      <c r="G28" s="18" t="n"/>
      <c r="H28" s="19" t="n"/>
      <c r="I28" s="19" t="n"/>
      <c r="J28" s="20" t="n"/>
      <c r="K28" s="21" t="n"/>
      <c r="L28" s="21" t="n"/>
      <c r="M28" s="21" t="n"/>
      <c r="N28" s="17" t="n"/>
    </row>
    <row r="29">
      <c r="B29" s="17" t="n"/>
      <c r="C29" s="17" t="n"/>
      <c r="D29" s="17" t="n"/>
      <c r="E29" s="17" t="n"/>
      <c r="F29" s="17" t="n"/>
      <c r="G29" s="18" t="n"/>
      <c r="H29" s="19" t="n"/>
      <c r="I29" s="19" t="n"/>
      <c r="J29" s="20" t="n"/>
      <c r="K29" s="21" t="n"/>
      <c r="L29" s="21" t="n"/>
      <c r="M29" s="21" t="n"/>
      <c r="N29" s="17" t="n"/>
    </row>
    <row r="30">
      <c r="B30" s="17" t="n"/>
      <c r="C30" s="17" t="n"/>
      <c r="D30" s="17" t="n"/>
      <c r="E30" s="17" t="n"/>
      <c r="F30" s="17" t="n"/>
      <c r="G30" s="18" t="n"/>
      <c r="H30" s="19" t="n"/>
      <c r="I30" s="19" t="n"/>
      <c r="J30" s="20" t="n"/>
      <c r="K30" s="21" t="n"/>
      <c r="L30" s="21" t="n"/>
      <c r="M30" s="21" t="n"/>
      <c r="N30" s="17" t="n"/>
    </row>
  </sheetData>
  <autoFilter ref="B5:N30"/>
  <mergeCells count="3">
    <mergeCell ref="A4:N4"/>
    <mergeCell ref="A2:N2"/>
    <mergeCell ref="A1:N1"/>
  </mergeCells>
  <conditionalFormatting sqref="N6:N30">
    <cfRule type="cellIs" priority="1" operator="equal" dxfId="0" stopIfTrue="0">
      <formula>"Complete"</formula>
    </cfRule>
    <cfRule type="cellIs" priority="2" operator="equal" dxfId="0" stopIfTrue="0">
      <formula>"Live"</formula>
    </cfRule>
    <cfRule type="cellIs" priority="3" operator="equal" dxfId="1" stopIfTrue="0">
      <formula>"Planned"</formula>
    </cfRule>
    <cfRule type="cellIs" priority="4" operator="equal" dxfId="2" stopIfTrue="0">
      <formula>"Killed"</formula>
    </cfRule>
  </conditionalFormatting>
  <dataValidations count="3">
    <dataValidation sqref="D6:D30" showDropDown="0" showInputMessage="0" showErrorMessage="0" allowBlank="1" errorTitle="Invalid choice" error="Choose from the dropdown list." type="list">
      <formula1>"BOGO,% off,Bundle,Free item,Tiered (spend X get Y),Loyalty multiplier,Free delivery,Happy hour"</formula1>
    </dataValidation>
    <dataValidation sqref="E6:E30" showDropDown="0" showInputMessage="0" showErrorMessage="0" allowBlank="1" errorTitle="Invalid choice" error="Choose from the dropdown list." type="list">
      <formula1>"Dine-in,Takeaway,Delivery (own app),Delivery (platform),All channels"</formula1>
    </dataValidation>
    <dataValidation sqref="N6:N30" showDropDown="0" showInputMessage="0" showErrorMessage="0" allowBlank="1" errorTitle="Invalid choice" error="Choose from the dropdown list." type="list">
      <formula1>"Planned,Live,Complete,Killed"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Per-promo: incremental revenue, cannibalisation, net contribution, ROI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PER-PROMOTION ECONOMICS</t>
        </is>
      </c>
    </row>
    <row r="5" ht="22" customHeight="1">
      <c r="B5" s="11" t="inlineStr">
        <is>
          <t>Promo</t>
        </is>
      </c>
      <c r="C5" s="11" t="inlineStr">
        <is>
          <t>Discount value</t>
        </is>
      </c>
      <c r="D5" s="11" t="inlineStr">
        <is>
          <t>Incremental revenue</t>
        </is>
      </c>
      <c r="E5" s="11" t="inlineStr">
        <is>
          <t>Cannibalisation %</t>
        </is>
      </c>
      <c r="F5" s="11" t="inlineStr">
        <is>
          <t>Gross profit (promo)</t>
        </is>
      </c>
      <c r="G5" s="11" t="inlineStr">
        <is>
          <t>Net contribution</t>
        </is>
      </c>
      <c r="H5" s="11" t="inlineStr">
        <is>
          <t>Contribution ROI</t>
        </is>
      </c>
      <c r="I5" s="11" t="inlineStr">
        <is>
          <t>Promo cost / customer</t>
        </is>
      </c>
      <c r="J5" s="11" t="inlineStr">
        <is>
          <t>Redemption AOV vs base AOV</t>
        </is>
      </c>
      <c r="K5" s="11" t="inlineStr">
        <is>
          <t>Verdict</t>
        </is>
      </c>
    </row>
    <row r="6">
      <c r="B6" s="22">
        <f>Inputs!C6</f>
        <v/>
      </c>
      <c r="C6" s="23">
        <f>IFERROR(Inputs!K6*Inputs!G6,0)</f>
        <v/>
      </c>
      <c r="D6" s="23">
        <f>IFERROR(Inputs!K6-Inputs!L6,0)</f>
        <v/>
      </c>
      <c r="E6" s="24">
        <f>IFERROR(Inputs!L6/Inputs!K6,0)</f>
        <v/>
      </c>
      <c r="F6" s="23">
        <f>IFERROR(Inputs!K6*Assumptions!$C$6,0)</f>
        <v/>
      </c>
      <c r="G6" s="23">
        <f>IFERROR(D6*Assumptions!$C$6-Inputs!M6,0)</f>
        <v/>
      </c>
      <c r="H6" s="24">
        <f>IFERROR(G6/Inputs!M6,0)</f>
        <v/>
      </c>
      <c r="I6" s="25">
        <f>IFERROR(Inputs!M6/Inputs!H6,0)</f>
        <v/>
      </c>
      <c r="J6" s="26">
        <f>IFERROR(Inputs!J6/Assumptions!$C$7,0)</f>
        <v/>
      </c>
      <c r="K6" s="22">
        <f>IF(Inputs!C6="","",IF(G6&gt;0,IF(H6&gt;=Assumptions!$C$8,"WIN","HOLD"),"KILL"))</f>
        <v/>
      </c>
    </row>
    <row r="7">
      <c r="B7" s="22">
        <f>Inputs!C7</f>
        <v/>
      </c>
      <c r="C7" s="23">
        <f>IFERROR(Inputs!K7*Inputs!G7,0)</f>
        <v/>
      </c>
      <c r="D7" s="23">
        <f>IFERROR(Inputs!K7-Inputs!L7,0)</f>
        <v/>
      </c>
      <c r="E7" s="24">
        <f>IFERROR(Inputs!L7/Inputs!K7,0)</f>
        <v/>
      </c>
      <c r="F7" s="23">
        <f>IFERROR(Inputs!K7*Assumptions!$C$6,0)</f>
        <v/>
      </c>
      <c r="G7" s="23">
        <f>IFERROR(D7*Assumptions!$C$6-Inputs!M7,0)</f>
        <v/>
      </c>
      <c r="H7" s="24">
        <f>IFERROR(G7/Inputs!M7,0)</f>
        <v/>
      </c>
      <c r="I7" s="25">
        <f>IFERROR(Inputs!M7/Inputs!H7,0)</f>
        <v/>
      </c>
      <c r="J7" s="26">
        <f>IFERROR(Inputs!J7/Assumptions!$C$7,0)</f>
        <v/>
      </c>
      <c r="K7" s="22">
        <f>IF(Inputs!C7="","",IF(G7&gt;0,IF(H7&gt;=Assumptions!$C$8,"WIN","HOLD"),"KILL"))</f>
        <v/>
      </c>
    </row>
    <row r="8">
      <c r="B8" s="22">
        <f>Inputs!C8</f>
        <v/>
      </c>
      <c r="C8" s="23">
        <f>IFERROR(Inputs!K8*Inputs!G8,0)</f>
        <v/>
      </c>
      <c r="D8" s="23">
        <f>IFERROR(Inputs!K8-Inputs!L8,0)</f>
        <v/>
      </c>
      <c r="E8" s="24">
        <f>IFERROR(Inputs!L8/Inputs!K8,0)</f>
        <v/>
      </c>
      <c r="F8" s="23">
        <f>IFERROR(Inputs!K8*Assumptions!$C$6,0)</f>
        <v/>
      </c>
      <c r="G8" s="23">
        <f>IFERROR(D8*Assumptions!$C$6-Inputs!M8,0)</f>
        <v/>
      </c>
      <c r="H8" s="24">
        <f>IFERROR(G8/Inputs!M8,0)</f>
        <v/>
      </c>
      <c r="I8" s="25">
        <f>IFERROR(Inputs!M8/Inputs!H8,0)</f>
        <v/>
      </c>
      <c r="J8" s="26">
        <f>IFERROR(Inputs!J8/Assumptions!$C$7,0)</f>
        <v/>
      </c>
      <c r="K8" s="22">
        <f>IF(Inputs!C8="","",IF(G8&gt;0,IF(H8&gt;=Assumptions!$C$8,"WIN","HOLD"),"KILL"))</f>
        <v/>
      </c>
    </row>
    <row r="9">
      <c r="B9" s="22">
        <f>Inputs!C9</f>
        <v/>
      </c>
      <c r="C9" s="23">
        <f>IFERROR(Inputs!K9*Inputs!G9,0)</f>
        <v/>
      </c>
      <c r="D9" s="23">
        <f>IFERROR(Inputs!K9-Inputs!L9,0)</f>
        <v/>
      </c>
      <c r="E9" s="24">
        <f>IFERROR(Inputs!L9/Inputs!K9,0)</f>
        <v/>
      </c>
      <c r="F9" s="23">
        <f>IFERROR(Inputs!K9*Assumptions!$C$6,0)</f>
        <v/>
      </c>
      <c r="G9" s="23">
        <f>IFERROR(D9*Assumptions!$C$6-Inputs!M9,0)</f>
        <v/>
      </c>
      <c r="H9" s="24">
        <f>IFERROR(G9/Inputs!M9,0)</f>
        <v/>
      </c>
      <c r="I9" s="25">
        <f>IFERROR(Inputs!M9/Inputs!H9,0)</f>
        <v/>
      </c>
      <c r="J9" s="26">
        <f>IFERROR(Inputs!J9/Assumptions!$C$7,0)</f>
        <v/>
      </c>
      <c r="K9" s="22">
        <f>IF(Inputs!C9="","",IF(G9&gt;0,IF(H9&gt;=Assumptions!$C$8,"WIN","HOLD"),"KILL"))</f>
        <v/>
      </c>
    </row>
    <row r="10">
      <c r="B10" s="22">
        <f>Inputs!C10</f>
        <v/>
      </c>
      <c r="C10" s="23">
        <f>IFERROR(Inputs!K10*Inputs!G10,0)</f>
        <v/>
      </c>
      <c r="D10" s="23">
        <f>IFERROR(Inputs!K10-Inputs!L10,0)</f>
        <v/>
      </c>
      <c r="E10" s="24">
        <f>IFERROR(Inputs!L10/Inputs!K10,0)</f>
        <v/>
      </c>
      <c r="F10" s="23">
        <f>IFERROR(Inputs!K10*Assumptions!$C$6,0)</f>
        <v/>
      </c>
      <c r="G10" s="23">
        <f>IFERROR(D10*Assumptions!$C$6-Inputs!M10,0)</f>
        <v/>
      </c>
      <c r="H10" s="24">
        <f>IFERROR(G10/Inputs!M10,0)</f>
        <v/>
      </c>
      <c r="I10" s="25">
        <f>IFERROR(Inputs!M10/Inputs!H10,0)</f>
        <v/>
      </c>
      <c r="J10" s="26">
        <f>IFERROR(Inputs!J10/Assumptions!$C$7,0)</f>
        <v/>
      </c>
      <c r="K10" s="22">
        <f>IF(Inputs!C10="","",IF(G10&gt;0,IF(H10&gt;=Assumptions!$C$8,"WIN","HOLD"),"KILL"))</f>
        <v/>
      </c>
    </row>
    <row r="11">
      <c r="B11" s="22">
        <f>Inputs!C11</f>
        <v/>
      </c>
      <c r="C11" s="23">
        <f>IFERROR(Inputs!K11*Inputs!G11,0)</f>
        <v/>
      </c>
      <c r="D11" s="23">
        <f>IFERROR(Inputs!K11-Inputs!L11,0)</f>
        <v/>
      </c>
      <c r="E11" s="24">
        <f>IFERROR(Inputs!L11/Inputs!K11,0)</f>
        <v/>
      </c>
      <c r="F11" s="23">
        <f>IFERROR(Inputs!K11*Assumptions!$C$6,0)</f>
        <v/>
      </c>
      <c r="G11" s="23">
        <f>IFERROR(D11*Assumptions!$C$6-Inputs!M11,0)</f>
        <v/>
      </c>
      <c r="H11" s="24">
        <f>IFERROR(G11/Inputs!M11,0)</f>
        <v/>
      </c>
      <c r="I11" s="25">
        <f>IFERROR(Inputs!M11/Inputs!H11,0)</f>
        <v/>
      </c>
      <c r="J11" s="26">
        <f>IFERROR(Inputs!J11/Assumptions!$C$7,0)</f>
        <v/>
      </c>
      <c r="K11" s="22">
        <f>IF(Inputs!C11="","",IF(G11&gt;0,IF(H11&gt;=Assumptions!$C$8,"WIN","HOLD"),"KILL"))</f>
        <v/>
      </c>
    </row>
    <row r="12">
      <c r="B12" s="22">
        <f>Inputs!C12</f>
        <v/>
      </c>
      <c r="C12" s="23">
        <f>IFERROR(Inputs!K12*Inputs!G12,0)</f>
        <v/>
      </c>
      <c r="D12" s="23">
        <f>IFERROR(Inputs!K12-Inputs!L12,0)</f>
        <v/>
      </c>
      <c r="E12" s="24">
        <f>IFERROR(Inputs!L12/Inputs!K12,0)</f>
        <v/>
      </c>
      <c r="F12" s="23">
        <f>IFERROR(Inputs!K12*Assumptions!$C$6,0)</f>
        <v/>
      </c>
      <c r="G12" s="23">
        <f>IFERROR(D12*Assumptions!$C$6-Inputs!M12,0)</f>
        <v/>
      </c>
      <c r="H12" s="24">
        <f>IFERROR(G12/Inputs!M12,0)</f>
        <v/>
      </c>
      <c r="I12" s="25">
        <f>IFERROR(Inputs!M12/Inputs!H12,0)</f>
        <v/>
      </c>
      <c r="J12" s="26">
        <f>IFERROR(Inputs!J12/Assumptions!$C$7,0)</f>
        <v/>
      </c>
      <c r="K12" s="22">
        <f>IF(Inputs!C12="","",IF(G12&gt;0,IF(H12&gt;=Assumptions!$C$8,"WIN","HOLD"),"KILL"))</f>
        <v/>
      </c>
    </row>
    <row r="13">
      <c r="B13" s="22">
        <f>Inputs!C13</f>
        <v/>
      </c>
      <c r="C13" s="23">
        <f>IFERROR(Inputs!K13*Inputs!G13,0)</f>
        <v/>
      </c>
      <c r="D13" s="23">
        <f>IFERROR(Inputs!K13-Inputs!L13,0)</f>
        <v/>
      </c>
      <c r="E13" s="24">
        <f>IFERROR(Inputs!L13/Inputs!K13,0)</f>
        <v/>
      </c>
      <c r="F13" s="23">
        <f>IFERROR(Inputs!K13*Assumptions!$C$6,0)</f>
        <v/>
      </c>
      <c r="G13" s="23">
        <f>IFERROR(D13*Assumptions!$C$6-Inputs!M13,0)</f>
        <v/>
      </c>
      <c r="H13" s="24">
        <f>IFERROR(G13/Inputs!M13,0)</f>
        <v/>
      </c>
      <c r="I13" s="25">
        <f>IFERROR(Inputs!M13/Inputs!H13,0)</f>
        <v/>
      </c>
      <c r="J13" s="26">
        <f>IFERROR(Inputs!J13/Assumptions!$C$7,0)</f>
        <v/>
      </c>
      <c r="K13" s="22">
        <f>IF(Inputs!C13="","",IF(G13&gt;0,IF(H13&gt;=Assumptions!$C$8,"WIN","HOLD"),"KILL"))</f>
        <v/>
      </c>
    </row>
    <row r="14">
      <c r="B14" s="22">
        <f>Inputs!C14</f>
        <v/>
      </c>
      <c r="C14" s="23">
        <f>IFERROR(Inputs!K14*Inputs!G14,0)</f>
        <v/>
      </c>
      <c r="D14" s="23">
        <f>IFERROR(Inputs!K14-Inputs!L14,0)</f>
        <v/>
      </c>
      <c r="E14" s="24">
        <f>IFERROR(Inputs!L14/Inputs!K14,0)</f>
        <v/>
      </c>
      <c r="F14" s="23">
        <f>IFERROR(Inputs!K14*Assumptions!$C$6,0)</f>
        <v/>
      </c>
      <c r="G14" s="23">
        <f>IFERROR(D14*Assumptions!$C$6-Inputs!M14,0)</f>
        <v/>
      </c>
      <c r="H14" s="24">
        <f>IFERROR(G14/Inputs!M14,0)</f>
        <v/>
      </c>
      <c r="I14" s="25">
        <f>IFERROR(Inputs!M14/Inputs!H14,0)</f>
        <v/>
      </c>
      <c r="J14" s="26">
        <f>IFERROR(Inputs!J14/Assumptions!$C$7,0)</f>
        <v/>
      </c>
      <c r="K14" s="22">
        <f>IF(Inputs!C14="","",IF(G14&gt;0,IF(H14&gt;=Assumptions!$C$8,"WIN","HOLD"),"KILL"))</f>
        <v/>
      </c>
    </row>
    <row r="15">
      <c r="B15" s="22">
        <f>Inputs!C15</f>
        <v/>
      </c>
      <c r="C15" s="23">
        <f>IFERROR(Inputs!K15*Inputs!G15,0)</f>
        <v/>
      </c>
      <c r="D15" s="23">
        <f>IFERROR(Inputs!K15-Inputs!L15,0)</f>
        <v/>
      </c>
      <c r="E15" s="24">
        <f>IFERROR(Inputs!L15/Inputs!K15,0)</f>
        <v/>
      </c>
      <c r="F15" s="23">
        <f>IFERROR(Inputs!K15*Assumptions!$C$6,0)</f>
        <v/>
      </c>
      <c r="G15" s="23">
        <f>IFERROR(D15*Assumptions!$C$6-Inputs!M15,0)</f>
        <v/>
      </c>
      <c r="H15" s="24">
        <f>IFERROR(G15/Inputs!M15,0)</f>
        <v/>
      </c>
      <c r="I15" s="25">
        <f>IFERROR(Inputs!M15/Inputs!H15,0)</f>
        <v/>
      </c>
      <c r="J15" s="26">
        <f>IFERROR(Inputs!J15/Assumptions!$C$7,0)</f>
        <v/>
      </c>
      <c r="K15" s="22">
        <f>IF(Inputs!C15="","",IF(G15&gt;0,IF(H15&gt;=Assumptions!$C$8,"WIN","HOLD"),"KILL"))</f>
        <v/>
      </c>
    </row>
    <row r="16">
      <c r="B16" s="22">
        <f>Inputs!C16</f>
        <v/>
      </c>
      <c r="C16" s="23">
        <f>IFERROR(Inputs!K16*Inputs!G16,0)</f>
        <v/>
      </c>
      <c r="D16" s="23">
        <f>IFERROR(Inputs!K16-Inputs!L16,0)</f>
        <v/>
      </c>
      <c r="E16" s="24">
        <f>IFERROR(Inputs!L16/Inputs!K16,0)</f>
        <v/>
      </c>
      <c r="F16" s="23">
        <f>IFERROR(Inputs!K16*Assumptions!$C$6,0)</f>
        <v/>
      </c>
      <c r="G16" s="23">
        <f>IFERROR(D16*Assumptions!$C$6-Inputs!M16,0)</f>
        <v/>
      </c>
      <c r="H16" s="24">
        <f>IFERROR(G16/Inputs!M16,0)</f>
        <v/>
      </c>
      <c r="I16" s="25">
        <f>IFERROR(Inputs!M16/Inputs!H16,0)</f>
        <v/>
      </c>
      <c r="J16" s="26">
        <f>IFERROR(Inputs!J16/Assumptions!$C$7,0)</f>
        <v/>
      </c>
      <c r="K16" s="22">
        <f>IF(Inputs!C16="","",IF(G16&gt;0,IF(H16&gt;=Assumptions!$C$8,"WIN","HOLD"),"KILL"))</f>
        <v/>
      </c>
    </row>
    <row r="17">
      <c r="B17" s="22">
        <f>Inputs!C17</f>
        <v/>
      </c>
      <c r="C17" s="23">
        <f>IFERROR(Inputs!K17*Inputs!G17,0)</f>
        <v/>
      </c>
      <c r="D17" s="23">
        <f>IFERROR(Inputs!K17-Inputs!L17,0)</f>
        <v/>
      </c>
      <c r="E17" s="24">
        <f>IFERROR(Inputs!L17/Inputs!K17,0)</f>
        <v/>
      </c>
      <c r="F17" s="23">
        <f>IFERROR(Inputs!K17*Assumptions!$C$6,0)</f>
        <v/>
      </c>
      <c r="G17" s="23">
        <f>IFERROR(D17*Assumptions!$C$6-Inputs!M17,0)</f>
        <v/>
      </c>
      <c r="H17" s="24">
        <f>IFERROR(G17/Inputs!M17,0)</f>
        <v/>
      </c>
      <c r="I17" s="25">
        <f>IFERROR(Inputs!M17/Inputs!H17,0)</f>
        <v/>
      </c>
      <c r="J17" s="26">
        <f>IFERROR(Inputs!J17/Assumptions!$C$7,0)</f>
        <v/>
      </c>
      <c r="K17" s="22">
        <f>IF(Inputs!C17="","",IF(G17&gt;0,IF(H17&gt;=Assumptions!$C$8,"WIN","HOLD"),"KILL"))</f>
        <v/>
      </c>
    </row>
    <row r="18">
      <c r="B18" s="22">
        <f>Inputs!C18</f>
        <v/>
      </c>
      <c r="C18" s="23">
        <f>IFERROR(Inputs!K18*Inputs!G18,0)</f>
        <v/>
      </c>
      <c r="D18" s="23">
        <f>IFERROR(Inputs!K18-Inputs!L18,0)</f>
        <v/>
      </c>
      <c r="E18" s="24">
        <f>IFERROR(Inputs!L18/Inputs!K18,0)</f>
        <v/>
      </c>
      <c r="F18" s="23">
        <f>IFERROR(Inputs!K18*Assumptions!$C$6,0)</f>
        <v/>
      </c>
      <c r="G18" s="23">
        <f>IFERROR(D18*Assumptions!$C$6-Inputs!M18,0)</f>
        <v/>
      </c>
      <c r="H18" s="24">
        <f>IFERROR(G18/Inputs!M18,0)</f>
        <v/>
      </c>
      <c r="I18" s="25">
        <f>IFERROR(Inputs!M18/Inputs!H18,0)</f>
        <v/>
      </c>
      <c r="J18" s="26">
        <f>IFERROR(Inputs!J18/Assumptions!$C$7,0)</f>
        <v/>
      </c>
      <c r="K18" s="22">
        <f>IF(Inputs!C18="","",IF(G18&gt;0,IF(H18&gt;=Assumptions!$C$8,"WIN","HOLD"),"KILL"))</f>
        <v/>
      </c>
    </row>
    <row r="19">
      <c r="B19" s="22">
        <f>Inputs!C19</f>
        <v/>
      </c>
      <c r="C19" s="23">
        <f>IFERROR(Inputs!K19*Inputs!G19,0)</f>
        <v/>
      </c>
      <c r="D19" s="23">
        <f>IFERROR(Inputs!K19-Inputs!L19,0)</f>
        <v/>
      </c>
      <c r="E19" s="24">
        <f>IFERROR(Inputs!L19/Inputs!K19,0)</f>
        <v/>
      </c>
      <c r="F19" s="23">
        <f>IFERROR(Inputs!K19*Assumptions!$C$6,0)</f>
        <v/>
      </c>
      <c r="G19" s="23">
        <f>IFERROR(D19*Assumptions!$C$6-Inputs!M19,0)</f>
        <v/>
      </c>
      <c r="H19" s="24">
        <f>IFERROR(G19/Inputs!M19,0)</f>
        <v/>
      </c>
      <c r="I19" s="25">
        <f>IFERROR(Inputs!M19/Inputs!H19,0)</f>
        <v/>
      </c>
      <c r="J19" s="26">
        <f>IFERROR(Inputs!J19/Assumptions!$C$7,0)</f>
        <v/>
      </c>
      <c r="K19" s="22">
        <f>IF(Inputs!C19="","",IF(G19&gt;0,IF(H19&gt;=Assumptions!$C$8,"WIN","HOLD"),"KILL"))</f>
        <v/>
      </c>
    </row>
    <row r="20">
      <c r="B20" s="22">
        <f>Inputs!C20</f>
        <v/>
      </c>
      <c r="C20" s="23">
        <f>IFERROR(Inputs!K20*Inputs!G20,0)</f>
        <v/>
      </c>
      <c r="D20" s="23">
        <f>IFERROR(Inputs!K20-Inputs!L20,0)</f>
        <v/>
      </c>
      <c r="E20" s="24">
        <f>IFERROR(Inputs!L20/Inputs!K20,0)</f>
        <v/>
      </c>
      <c r="F20" s="23">
        <f>IFERROR(Inputs!K20*Assumptions!$C$6,0)</f>
        <v/>
      </c>
      <c r="G20" s="23">
        <f>IFERROR(D20*Assumptions!$C$6-Inputs!M20,0)</f>
        <v/>
      </c>
      <c r="H20" s="24">
        <f>IFERROR(G20/Inputs!M20,0)</f>
        <v/>
      </c>
      <c r="I20" s="25">
        <f>IFERROR(Inputs!M20/Inputs!H20,0)</f>
        <v/>
      </c>
      <c r="J20" s="26">
        <f>IFERROR(Inputs!J20/Assumptions!$C$7,0)</f>
        <v/>
      </c>
      <c r="K20" s="22">
        <f>IF(Inputs!C20="","",IF(G20&gt;0,IF(H20&gt;=Assumptions!$C$8,"WIN","HOLD"),"KILL"))</f>
        <v/>
      </c>
    </row>
    <row r="21">
      <c r="B21" s="22">
        <f>Inputs!C21</f>
        <v/>
      </c>
      <c r="C21" s="23">
        <f>IFERROR(Inputs!K21*Inputs!G21,0)</f>
        <v/>
      </c>
      <c r="D21" s="23">
        <f>IFERROR(Inputs!K21-Inputs!L21,0)</f>
        <v/>
      </c>
      <c r="E21" s="24">
        <f>IFERROR(Inputs!L21/Inputs!K21,0)</f>
        <v/>
      </c>
      <c r="F21" s="23">
        <f>IFERROR(Inputs!K21*Assumptions!$C$6,0)</f>
        <v/>
      </c>
      <c r="G21" s="23">
        <f>IFERROR(D21*Assumptions!$C$6-Inputs!M21,0)</f>
        <v/>
      </c>
      <c r="H21" s="24">
        <f>IFERROR(G21/Inputs!M21,0)</f>
        <v/>
      </c>
      <c r="I21" s="25">
        <f>IFERROR(Inputs!M21/Inputs!H21,0)</f>
        <v/>
      </c>
      <c r="J21" s="26">
        <f>IFERROR(Inputs!J21/Assumptions!$C$7,0)</f>
        <v/>
      </c>
      <c r="K21" s="22">
        <f>IF(Inputs!C21="","",IF(G21&gt;0,IF(H21&gt;=Assumptions!$C$8,"WIN","HOLD"),"KILL"))</f>
        <v/>
      </c>
    </row>
    <row r="22">
      <c r="B22" s="22">
        <f>Inputs!C22</f>
        <v/>
      </c>
      <c r="C22" s="23">
        <f>IFERROR(Inputs!K22*Inputs!G22,0)</f>
        <v/>
      </c>
      <c r="D22" s="23">
        <f>IFERROR(Inputs!K22-Inputs!L22,0)</f>
        <v/>
      </c>
      <c r="E22" s="24">
        <f>IFERROR(Inputs!L22/Inputs!K22,0)</f>
        <v/>
      </c>
      <c r="F22" s="23">
        <f>IFERROR(Inputs!K22*Assumptions!$C$6,0)</f>
        <v/>
      </c>
      <c r="G22" s="23">
        <f>IFERROR(D22*Assumptions!$C$6-Inputs!M22,0)</f>
        <v/>
      </c>
      <c r="H22" s="24">
        <f>IFERROR(G22/Inputs!M22,0)</f>
        <v/>
      </c>
      <c r="I22" s="25">
        <f>IFERROR(Inputs!M22/Inputs!H22,0)</f>
        <v/>
      </c>
      <c r="J22" s="26">
        <f>IFERROR(Inputs!J22/Assumptions!$C$7,0)</f>
        <v/>
      </c>
      <c r="K22" s="22">
        <f>IF(Inputs!C22="","",IF(G22&gt;0,IF(H22&gt;=Assumptions!$C$8,"WIN","HOLD"),"KILL"))</f>
        <v/>
      </c>
    </row>
    <row r="23">
      <c r="B23" s="22">
        <f>Inputs!C23</f>
        <v/>
      </c>
      <c r="C23" s="23">
        <f>IFERROR(Inputs!K23*Inputs!G23,0)</f>
        <v/>
      </c>
      <c r="D23" s="23">
        <f>IFERROR(Inputs!K23-Inputs!L23,0)</f>
        <v/>
      </c>
      <c r="E23" s="24">
        <f>IFERROR(Inputs!L23/Inputs!K23,0)</f>
        <v/>
      </c>
      <c r="F23" s="23">
        <f>IFERROR(Inputs!K23*Assumptions!$C$6,0)</f>
        <v/>
      </c>
      <c r="G23" s="23">
        <f>IFERROR(D23*Assumptions!$C$6-Inputs!M23,0)</f>
        <v/>
      </c>
      <c r="H23" s="24">
        <f>IFERROR(G23/Inputs!M23,0)</f>
        <v/>
      </c>
      <c r="I23" s="25">
        <f>IFERROR(Inputs!M23/Inputs!H23,0)</f>
        <v/>
      </c>
      <c r="J23" s="26">
        <f>IFERROR(Inputs!J23/Assumptions!$C$7,0)</f>
        <v/>
      </c>
      <c r="K23" s="22">
        <f>IF(Inputs!C23="","",IF(G23&gt;0,IF(H23&gt;=Assumptions!$C$8,"WIN","HOLD"),"KILL"))</f>
        <v/>
      </c>
    </row>
    <row r="24">
      <c r="B24" s="22">
        <f>Inputs!C24</f>
        <v/>
      </c>
      <c r="C24" s="23">
        <f>IFERROR(Inputs!K24*Inputs!G24,0)</f>
        <v/>
      </c>
      <c r="D24" s="23">
        <f>IFERROR(Inputs!K24-Inputs!L24,0)</f>
        <v/>
      </c>
      <c r="E24" s="24">
        <f>IFERROR(Inputs!L24/Inputs!K24,0)</f>
        <v/>
      </c>
      <c r="F24" s="23">
        <f>IFERROR(Inputs!K24*Assumptions!$C$6,0)</f>
        <v/>
      </c>
      <c r="G24" s="23">
        <f>IFERROR(D24*Assumptions!$C$6-Inputs!M24,0)</f>
        <v/>
      </c>
      <c r="H24" s="24">
        <f>IFERROR(G24/Inputs!M24,0)</f>
        <v/>
      </c>
      <c r="I24" s="25">
        <f>IFERROR(Inputs!M24/Inputs!H24,0)</f>
        <v/>
      </c>
      <c r="J24" s="26">
        <f>IFERROR(Inputs!J24/Assumptions!$C$7,0)</f>
        <v/>
      </c>
      <c r="K24" s="22">
        <f>IF(Inputs!C24="","",IF(G24&gt;0,IF(H24&gt;=Assumptions!$C$8,"WIN","HOLD"),"KILL"))</f>
        <v/>
      </c>
    </row>
    <row r="25">
      <c r="B25" s="22">
        <f>Inputs!C25</f>
        <v/>
      </c>
      <c r="C25" s="23">
        <f>IFERROR(Inputs!K25*Inputs!G25,0)</f>
        <v/>
      </c>
      <c r="D25" s="23">
        <f>IFERROR(Inputs!K25-Inputs!L25,0)</f>
        <v/>
      </c>
      <c r="E25" s="24">
        <f>IFERROR(Inputs!L25/Inputs!K25,0)</f>
        <v/>
      </c>
      <c r="F25" s="23">
        <f>IFERROR(Inputs!K25*Assumptions!$C$6,0)</f>
        <v/>
      </c>
      <c r="G25" s="23">
        <f>IFERROR(D25*Assumptions!$C$6-Inputs!M25,0)</f>
        <v/>
      </c>
      <c r="H25" s="24">
        <f>IFERROR(G25/Inputs!M25,0)</f>
        <v/>
      </c>
      <c r="I25" s="25">
        <f>IFERROR(Inputs!M25/Inputs!H25,0)</f>
        <v/>
      </c>
      <c r="J25" s="26">
        <f>IFERROR(Inputs!J25/Assumptions!$C$7,0)</f>
        <v/>
      </c>
      <c r="K25" s="22">
        <f>IF(Inputs!C25="","",IF(G25&gt;0,IF(H25&gt;=Assumptions!$C$8,"WIN","HOLD"),"KILL"))</f>
        <v/>
      </c>
    </row>
    <row r="26">
      <c r="B26" s="22">
        <f>Inputs!C26</f>
        <v/>
      </c>
      <c r="C26" s="23">
        <f>IFERROR(Inputs!K26*Inputs!G26,0)</f>
        <v/>
      </c>
      <c r="D26" s="23">
        <f>IFERROR(Inputs!K26-Inputs!L26,0)</f>
        <v/>
      </c>
      <c r="E26" s="24">
        <f>IFERROR(Inputs!L26/Inputs!K26,0)</f>
        <v/>
      </c>
      <c r="F26" s="23">
        <f>IFERROR(Inputs!K26*Assumptions!$C$6,0)</f>
        <v/>
      </c>
      <c r="G26" s="23">
        <f>IFERROR(D26*Assumptions!$C$6-Inputs!M26,0)</f>
        <v/>
      </c>
      <c r="H26" s="24">
        <f>IFERROR(G26/Inputs!M26,0)</f>
        <v/>
      </c>
      <c r="I26" s="25">
        <f>IFERROR(Inputs!M26/Inputs!H26,0)</f>
        <v/>
      </c>
      <c r="J26" s="26">
        <f>IFERROR(Inputs!J26/Assumptions!$C$7,0)</f>
        <v/>
      </c>
      <c r="K26" s="22">
        <f>IF(Inputs!C26="","",IF(G26&gt;0,IF(H26&gt;=Assumptions!$C$8,"WIN","HOLD"),"KILL"))</f>
        <v/>
      </c>
    </row>
    <row r="27">
      <c r="B27" s="22">
        <f>Inputs!C27</f>
        <v/>
      </c>
      <c r="C27" s="23">
        <f>IFERROR(Inputs!K27*Inputs!G27,0)</f>
        <v/>
      </c>
      <c r="D27" s="23">
        <f>IFERROR(Inputs!K27-Inputs!L27,0)</f>
        <v/>
      </c>
      <c r="E27" s="24">
        <f>IFERROR(Inputs!L27/Inputs!K27,0)</f>
        <v/>
      </c>
      <c r="F27" s="23">
        <f>IFERROR(Inputs!K27*Assumptions!$C$6,0)</f>
        <v/>
      </c>
      <c r="G27" s="23">
        <f>IFERROR(D27*Assumptions!$C$6-Inputs!M27,0)</f>
        <v/>
      </c>
      <c r="H27" s="24">
        <f>IFERROR(G27/Inputs!M27,0)</f>
        <v/>
      </c>
      <c r="I27" s="25">
        <f>IFERROR(Inputs!M27/Inputs!H27,0)</f>
        <v/>
      </c>
      <c r="J27" s="26">
        <f>IFERROR(Inputs!J27/Assumptions!$C$7,0)</f>
        <v/>
      </c>
      <c r="K27" s="22">
        <f>IF(Inputs!C27="","",IF(G27&gt;0,IF(H27&gt;=Assumptions!$C$8,"WIN","HOLD"),"KILL"))</f>
        <v/>
      </c>
    </row>
    <row r="28">
      <c r="B28" s="22">
        <f>Inputs!C28</f>
        <v/>
      </c>
      <c r="C28" s="23">
        <f>IFERROR(Inputs!K28*Inputs!G28,0)</f>
        <v/>
      </c>
      <c r="D28" s="23">
        <f>IFERROR(Inputs!K28-Inputs!L28,0)</f>
        <v/>
      </c>
      <c r="E28" s="24">
        <f>IFERROR(Inputs!L28/Inputs!K28,0)</f>
        <v/>
      </c>
      <c r="F28" s="23">
        <f>IFERROR(Inputs!K28*Assumptions!$C$6,0)</f>
        <v/>
      </c>
      <c r="G28" s="23">
        <f>IFERROR(D28*Assumptions!$C$6-Inputs!M28,0)</f>
        <v/>
      </c>
      <c r="H28" s="24">
        <f>IFERROR(G28/Inputs!M28,0)</f>
        <v/>
      </c>
      <c r="I28" s="25">
        <f>IFERROR(Inputs!M28/Inputs!H28,0)</f>
        <v/>
      </c>
      <c r="J28" s="26">
        <f>IFERROR(Inputs!J28/Assumptions!$C$7,0)</f>
        <v/>
      </c>
      <c r="K28" s="22">
        <f>IF(Inputs!C28="","",IF(G28&gt;0,IF(H28&gt;=Assumptions!$C$8,"WIN","HOLD"),"KILL"))</f>
        <v/>
      </c>
    </row>
    <row r="29">
      <c r="B29" s="22">
        <f>Inputs!C29</f>
        <v/>
      </c>
      <c r="C29" s="23">
        <f>IFERROR(Inputs!K29*Inputs!G29,0)</f>
        <v/>
      </c>
      <c r="D29" s="23">
        <f>IFERROR(Inputs!K29-Inputs!L29,0)</f>
        <v/>
      </c>
      <c r="E29" s="24">
        <f>IFERROR(Inputs!L29/Inputs!K29,0)</f>
        <v/>
      </c>
      <c r="F29" s="23">
        <f>IFERROR(Inputs!K29*Assumptions!$C$6,0)</f>
        <v/>
      </c>
      <c r="G29" s="23">
        <f>IFERROR(D29*Assumptions!$C$6-Inputs!M29,0)</f>
        <v/>
      </c>
      <c r="H29" s="24">
        <f>IFERROR(G29/Inputs!M29,0)</f>
        <v/>
      </c>
      <c r="I29" s="25">
        <f>IFERROR(Inputs!M29/Inputs!H29,0)</f>
        <v/>
      </c>
      <c r="J29" s="26">
        <f>IFERROR(Inputs!J29/Assumptions!$C$7,0)</f>
        <v/>
      </c>
      <c r="K29" s="22">
        <f>IF(Inputs!C29="","",IF(G29&gt;0,IF(H29&gt;=Assumptions!$C$8,"WIN","HOLD"),"KILL"))</f>
        <v/>
      </c>
    </row>
    <row r="30">
      <c r="B30" s="22">
        <f>Inputs!C30</f>
        <v/>
      </c>
      <c r="C30" s="23">
        <f>IFERROR(Inputs!K30*Inputs!G30,0)</f>
        <v/>
      </c>
      <c r="D30" s="23">
        <f>IFERROR(Inputs!K30-Inputs!L30,0)</f>
        <v/>
      </c>
      <c r="E30" s="24">
        <f>IFERROR(Inputs!L30/Inputs!K30,0)</f>
        <v/>
      </c>
      <c r="F30" s="23">
        <f>IFERROR(Inputs!K30*Assumptions!$C$6,0)</f>
        <v/>
      </c>
      <c r="G30" s="23">
        <f>IFERROR(D30*Assumptions!$C$6-Inputs!M30,0)</f>
        <v/>
      </c>
      <c r="H30" s="24">
        <f>IFERROR(G30/Inputs!M30,0)</f>
        <v/>
      </c>
      <c r="I30" s="25">
        <f>IFERROR(Inputs!M30/Inputs!H30,0)</f>
        <v/>
      </c>
      <c r="J30" s="26">
        <f>IFERROR(Inputs!J30/Assumptions!$C$7,0)</f>
        <v/>
      </c>
      <c r="K30" s="22">
        <f>IF(Inputs!C30="","",IF(G30&gt;0,IF(H30&gt;=Assumptions!$C$8,"WIN","HOLD"),"KILL"))</f>
        <v/>
      </c>
    </row>
    <row r="33" ht="22" customHeight="1">
      <c r="A33" s="4" t="inlineStr">
        <is>
          <t>PER-TYPE ROLLUP</t>
        </is>
      </c>
    </row>
    <row r="34" ht="22" customHeight="1">
      <c r="B34" s="11" t="inlineStr">
        <is>
          <t>Type</t>
        </is>
      </c>
      <c r="C34" s="11" t="inlineStr">
        <is>
          <t>Promotions</t>
        </is>
      </c>
      <c r="D34" s="11" t="inlineStr">
        <is>
          <t>Total cost</t>
        </is>
      </c>
      <c r="E34" s="11" t="inlineStr">
        <is>
          <t>Total contribution</t>
        </is>
      </c>
      <c r="F34" s="11" t="inlineStr">
        <is>
          <t>Contribution ROI</t>
        </is>
      </c>
    </row>
    <row r="35">
      <c r="B35" s="27" t="inlineStr">
        <is>
          <t>BOGO</t>
        </is>
      </c>
      <c r="C35" s="22">
        <f>COUNTIFS(Inputs!D6:D30,B35)</f>
        <v/>
      </c>
      <c r="D35" s="23">
        <f>SUMIFS(Inputs!M6:M30,Inputs!D6:D30,B35)</f>
        <v/>
      </c>
      <c r="E35" s="23">
        <f>SUMPRODUCT((Inputs!D6:D30=B35)*G6:G30)</f>
        <v/>
      </c>
      <c r="F35" s="24">
        <f>IFERROR(E35/D35,0)</f>
        <v/>
      </c>
    </row>
    <row r="36">
      <c r="B36" s="27" t="inlineStr">
        <is>
          <t>% off</t>
        </is>
      </c>
      <c r="C36" s="22">
        <f>COUNTIFS(Inputs!D6:D30,B36)</f>
        <v/>
      </c>
      <c r="D36" s="23">
        <f>SUMIFS(Inputs!M6:M30,Inputs!D6:D30,B36)</f>
        <v/>
      </c>
      <c r="E36" s="23">
        <f>SUMPRODUCT((Inputs!D6:D30=B36)*G6:G30)</f>
        <v/>
      </c>
      <c r="F36" s="24">
        <f>IFERROR(E36/D36,0)</f>
        <v/>
      </c>
    </row>
    <row r="37">
      <c r="B37" s="27" t="inlineStr">
        <is>
          <t>Bundle</t>
        </is>
      </c>
      <c r="C37" s="22">
        <f>COUNTIFS(Inputs!D6:D30,B37)</f>
        <v/>
      </c>
      <c r="D37" s="23">
        <f>SUMIFS(Inputs!M6:M30,Inputs!D6:D30,B37)</f>
        <v/>
      </c>
      <c r="E37" s="23">
        <f>SUMPRODUCT((Inputs!D6:D30=B37)*G6:G30)</f>
        <v/>
      </c>
      <c r="F37" s="24">
        <f>IFERROR(E37/D37,0)</f>
        <v/>
      </c>
    </row>
    <row r="38">
      <c r="B38" s="27" t="inlineStr">
        <is>
          <t>Free item</t>
        </is>
      </c>
      <c r="C38" s="22">
        <f>COUNTIFS(Inputs!D6:D30,B38)</f>
        <v/>
      </c>
      <c r="D38" s="23">
        <f>SUMIFS(Inputs!M6:M30,Inputs!D6:D30,B38)</f>
        <v/>
      </c>
      <c r="E38" s="23">
        <f>SUMPRODUCT((Inputs!D6:D30=B38)*G6:G30)</f>
        <v/>
      </c>
      <c r="F38" s="24">
        <f>IFERROR(E38/D38,0)</f>
        <v/>
      </c>
    </row>
    <row r="39">
      <c r="B39" s="27" t="inlineStr">
        <is>
          <t>Tiered (spend X get Y)</t>
        </is>
      </c>
      <c r="C39" s="22">
        <f>COUNTIFS(Inputs!D6:D30,B39)</f>
        <v/>
      </c>
      <c r="D39" s="23">
        <f>SUMIFS(Inputs!M6:M30,Inputs!D6:D30,B39)</f>
        <v/>
      </c>
      <c r="E39" s="23">
        <f>SUMPRODUCT((Inputs!D6:D30=B39)*G6:G30)</f>
        <v/>
      </c>
      <c r="F39" s="24">
        <f>IFERROR(E39/D39,0)</f>
        <v/>
      </c>
    </row>
    <row r="40">
      <c r="B40" s="27" t="inlineStr">
        <is>
          <t>Loyalty multiplier</t>
        </is>
      </c>
      <c r="C40" s="22">
        <f>COUNTIFS(Inputs!D6:D30,B40)</f>
        <v/>
      </c>
      <c r="D40" s="23">
        <f>SUMIFS(Inputs!M6:M30,Inputs!D6:D30,B40)</f>
        <v/>
      </c>
      <c r="E40" s="23">
        <f>SUMPRODUCT((Inputs!D6:D30=B40)*G6:G30)</f>
        <v/>
      </c>
      <c r="F40" s="24">
        <f>IFERROR(E40/D40,0)</f>
        <v/>
      </c>
    </row>
    <row r="41">
      <c r="B41" s="27" t="inlineStr">
        <is>
          <t>Free delivery</t>
        </is>
      </c>
      <c r="C41" s="22">
        <f>COUNTIFS(Inputs!D6:D30,B41)</f>
        <v/>
      </c>
      <c r="D41" s="23">
        <f>SUMIFS(Inputs!M6:M30,Inputs!D6:D30,B41)</f>
        <v/>
      </c>
      <c r="E41" s="23">
        <f>SUMPRODUCT((Inputs!D6:D30=B41)*G6:G30)</f>
        <v/>
      </c>
      <c r="F41" s="24">
        <f>IFERROR(E41/D41,0)</f>
        <v/>
      </c>
    </row>
    <row r="42">
      <c r="B42" s="27" t="inlineStr">
        <is>
          <t>Happy hour</t>
        </is>
      </c>
      <c r="C42" s="22">
        <f>COUNTIFS(Inputs!D6:D30,B42)</f>
        <v/>
      </c>
      <c r="D42" s="23">
        <f>SUMIFS(Inputs!M6:M30,Inputs!D6:D30,B42)</f>
        <v/>
      </c>
      <c r="E42" s="23">
        <f>SUMPRODUCT((Inputs!D6:D30=B42)*G6:G30)</f>
        <v/>
      </c>
      <c r="F42" s="24">
        <f>IFERROR(E42/D42,0)</f>
        <v/>
      </c>
    </row>
  </sheetData>
  <mergeCells count="4">
    <mergeCell ref="A4:N4"/>
    <mergeCell ref="A33:N33"/>
    <mergeCell ref="A2:N2"/>
    <mergeCell ref="A1:N1"/>
  </mergeCells>
  <conditionalFormatting sqref="K6:K30">
    <cfRule type="cellIs" priority="1" operator="equal" dxfId="0" stopIfTrue="0">
      <formula>"WIN"</formula>
    </cfRule>
    <cfRule type="cellIs" priority="2" operator="equal" dxfId="1" stopIfTrue="0">
      <formula>"HOLD"</formula>
    </cfRule>
    <cfRule type="cellIs" priority="3" operator="equal" dxfId="2" stopIfTrue="0">
      <formula>"KILL"</formula>
    </cfRule>
  </conditionalFormatting>
  <conditionalFormatting sqref="E6:E30">
    <cfRule type="cellIs" priority="4" operator="greaterThan" dxfId="2" stopIfTrue="0">
      <formula>0.85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Promotion data and incrementality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8" t="n">
        <v>1</v>
      </c>
      <c r="C6" s="28" t="inlineStr">
        <is>
          <t>Every promo has cost set</t>
        </is>
      </c>
      <c r="D6" s="28">
        <f>IF(E6=F6,"OK","REVIEW")</f>
        <v/>
      </c>
      <c r="E6" s="29">
        <f>SUMPRODUCT((Inputs!B6:B30&lt;&gt;"")*(Inputs!M6:M30=""))</f>
        <v/>
      </c>
      <c r="F6" s="29" t="n">
        <v>0</v>
      </c>
      <c r="G6" s="28" t="inlineStr">
        <is>
          <t>Set the promo cost — required for ROI.</t>
        </is>
      </c>
    </row>
    <row r="7" ht="30" customHeight="1">
      <c r="B7" s="28" t="n">
        <v>2</v>
      </c>
      <c r="C7" s="28" t="inlineStr">
        <is>
          <t>Every promo has matched-period baseline</t>
        </is>
      </c>
      <c r="D7" s="28">
        <f>IF(E7=F7,"OK","REVIEW")</f>
        <v/>
      </c>
      <c r="E7" s="29">
        <f>SUMPRODUCT((Inputs!B6:B30&lt;&gt;"")*(Inputs!L6:L30=""))</f>
        <v/>
      </c>
      <c r="F7" s="29" t="n">
        <v>0</v>
      </c>
      <c r="G7" s="28" t="inlineStr">
        <is>
          <t>Without baseline, incrementality is unknown.</t>
        </is>
      </c>
    </row>
    <row r="8" ht="30" customHeight="1">
      <c r="B8" s="28" t="n">
        <v>3</v>
      </c>
      <c r="C8" s="28" t="inlineStr">
        <is>
          <t>Promo revenue ≥ baseline</t>
        </is>
      </c>
      <c r="D8" s="28">
        <f>IF(E8=F8,"OK","REVIEW")</f>
        <v/>
      </c>
      <c r="E8" s="29">
        <f>SUMPRODUCT((Inputs!K6:K30&lt;Inputs!L6:L30)*1)</f>
        <v/>
      </c>
      <c r="F8" s="29" t="n">
        <v>0</v>
      </c>
      <c r="G8" s="28" t="inlineStr">
        <is>
          <t>Some promos sold less than baseline — investigate before rerunning.</t>
        </is>
      </c>
    </row>
    <row r="9" ht="30" customHeight="1">
      <c r="B9" s="28" t="n">
        <v>4</v>
      </c>
      <c r="C9" s="28" t="inlineStr">
        <is>
          <t>Avg cannibalisation ≤ ceiling</t>
        </is>
      </c>
      <c r="D9" s="28">
        <f>IF(E9&lt;=F9,"OK","REVIEW")</f>
        <v/>
      </c>
      <c r="E9" s="30">
        <f>IFERROR(AVERAGE(Calc!E6:E30),0)</f>
        <v/>
      </c>
      <c r="F9" s="30">
        <f>Assumptions!$C$9</f>
        <v/>
      </c>
      <c r="G9" s="28" t="inlineStr">
        <is>
          <t>Cannibalisation too high — design tighter eligibility.</t>
        </is>
      </c>
    </row>
    <row r="10" ht="30" customHeight="1">
      <c r="B10" s="28" t="n">
        <v>5</v>
      </c>
      <c r="C10" s="28" t="inlineStr">
        <is>
          <t>Net contribution ≥ 0 across programme</t>
        </is>
      </c>
      <c r="D10" s="28">
        <f>IF(E10&gt;=F10,"OK","REVIEW")</f>
        <v/>
      </c>
      <c r="E10" s="31">
        <f>SUM(Calc!G6:G30)</f>
        <v/>
      </c>
      <c r="F10" s="31" t="n">
        <v>0</v>
      </c>
      <c r="G10" s="28" t="inlineStr">
        <is>
          <t>Programme is contribution-negative — kill the worst.</t>
        </is>
      </c>
    </row>
    <row r="11" ht="30" customHeight="1">
      <c r="B11" s="28" t="n">
        <v>6</v>
      </c>
      <c r="C11" s="28" t="inlineStr">
        <is>
          <t>No duplicate promo IDs</t>
        </is>
      </c>
      <c r="D11" s="28">
        <f>IF(E11=F11,"OK","REVIEW")</f>
        <v/>
      </c>
      <c r="E11" s="32">
        <f>SUMPRODUCT((Inputs!B6:B30&lt;&gt;"")/COUNTIF(Inputs!B6:B30,Inputs!B6:B30&amp;""))</f>
        <v/>
      </c>
      <c r="F11" s="32">
        <f>=COUNTA(Inputs!B6:B30)</f>
        <v/>
      </c>
      <c r="G11" s="28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27" t="inlineStr">
        <is>
          <t>Gross margin</t>
        </is>
      </c>
      <c r="C6" s="33" t="n">
        <v>0.68</v>
      </c>
      <c r="D6" s="33" t="n">
        <v>0.62</v>
      </c>
      <c r="E6" s="33" t="n">
        <v>0.72</v>
      </c>
      <c r="F6" s="22" t="inlineStr">
        <is>
          <t>%</t>
        </is>
      </c>
      <c r="G6" s="28" t="inlineStr"/>
    </row>
    <row r="7" ht="26" customHeight="1">
      <c r="B7" s="27" t="inlineStr">
        <is>
          <t>Cannibalisation</t>
        </is>
      </c>
      <c r="C7" s="33" t="n">
        <v>0.65</v>
      </c>
      <c r="D7" s="33" t="n">
        <v>0.8</v>
      </c>
      <c r="E7" s="33" t="n">
        <v>0.45</v>
      </c>
      <c r="F7" s="22" t="inlineStr">
        <is>
          <t>%</t>
        </is>
      </c>
      <c r="G7" s="28" t="inlineStr">
        <is>
          <t>Lower is better.</t>
        </is>
      </c>
    </row>
    <row r="8" ht="26" customHeight="1">
      <c r="B8" s="27" t="inlineStr">
        <is>
          <t>Contribution ROI floor</t>
        </is>
      </c>
      <c r="C8" s="33" t="n">
        <v>0.3</v>
      </c>
      <c r="D8" s="33" t="n">
        <v>0.5</v>
      </c>
      <c r="E8" s="33" t="n">
        <v>0.15</v>
      </c>
      <c r="F8" s="22" t="inlineStr">
        <is>
          <t>%</t>
        </is>
      </c>
      <c r="G8" s="28" t="inlineStr">
        <is>
          <t>Hurdle for WIN.</t>
        </is>
      </c>
    </row>
    <row r="9" ht="26" customHeight="1">
      <c r="B9" s="27" t="inlineStr">
        <is>
          <t>Promo redemption growth</t>
        </is>
      </c>
      <c r="C9" s="34" t="n">
        <v>1</v>
      </c>
      <c r="D9" s="34" t="n">
        <v>0.7</v>
      </c>
      <c r="E9" s="34" t="n">
        <v>1.4</v>
      </c>
      <c r="F9" s="22" t="inlineStr">
        <is>
          <t>x</t>
        </is>
      </c>
      <c r="G9" s="28" t="inlineStr"/>
    </row>
    <row r="11" ht="22" customHeight="1">
      <c r="A11" s="4" t="inlineStr">
        <is>
          <t>READING THE SCENARIOS</t>
        </is>
      </c>
    </row>
    <row r="12">
      <c r="B12" s="35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6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6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6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8" t="n">
        <v>1</v>
      </c>
      <c r="C6" s="28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8" t="inlineStr">
        <is>
          <t>Faster spotting of channel drift; reduces overspend risk</t>
        </is>
      </c>
    </row>
    <row r="7" ht="30" customHeight="1">
      <c r="B7" s="28" t="n">
        <v>2</v>
      </c>
      <c r="C7" s="28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8" t="inlineStr">
        <is>
          <t>Budget decisions that match current reality</t>
        </is>
      </c>
    </row>
    <row r="8" ht="30" customHeight="1">
      <c r="B8" s="28" t="n">
        <v>3</v>
      </c>
      <c r="C8" s="28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8" t="inlineStr">
        <is>
          <t>Higher menu CTR; better delivery conversion</t>
        </is>
      </c>
    </row>
    <row r="9" ht="30" customHeight="1">
      <c r="B9" s="28" t="n">
        <v>4</v>
      </c>
      <c r="C9" s="28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8" t="inlineStr">
        <is>
          <t>Faster decisions, fewer reactive moves</t>
        </is>
      </c>
    </row>
    <row r="10" ht="24" customHeight="1">
      <c r="B10" s="28" t="n"/>
      <c r="C10" s="28" t="n"/>
      <c r="D10" s="12" t="n"/>
      <c r="E10" s="12" t="n"/>
      <c r="F10" s="12" t="n"/>
      <c r="G10" s="12" t="n"/>
      <c r="H10" s="28" t="n"/>
    </row>
    <row r="11" ht="24" customHeight="1">
      <c r="B11" s="28" t="n"/>
      <c r="C11" s="28" t="n"/>
      <c r="D11" s="12" t="n"/>
      <c r="E11" s="12" t="n"/>
      <c r="F11" s="12" t="n"/>
      <c r="G11" s="12" t="n"/>
      <c r="H11" s="28" t="n"/>
    </row>
    <row r="12" ht="24" customHeight="1">
      <c r="B12" s="28" t="n"/>
      <c r="C12" s="28" t="n"/>
      <c r="D12" s="12" t="n"/>
      <c r="E12" s="12" t="n"/>
      <c r="F12" s="12" t="n"/>
      <c r="G12" s="12" t="n"/>
      <c r="H12" s="28" t="n"/>
    </row>
    <row r="13" ht="24" customHeight="1">
      <c r="B13" s="28" t="n"/>
      <c r="C13" s="28" t="n"/>
      <c r="D13" s="12" t="n"/>
      <c r="E13" s="12" t="n"/>
      <c r="F13" s="12" t="n"/>
      <c r="G13" s="12" t="n"/>
      <c r="H13" s="28" t="n"/>
    </row>
    <row r="14" ht="24" customHeight="1">
      <c r="B14" s="28" t="n"/>
      <c r="C14" s="28" t="n"/>
      <c r="D14" s="12" t="n"/>
      <c r="E14" s="12" t="n"/>
      <c r="F14" s="12" t="n"/>
      <c r="G14" s="12" t="n"/>
      <c r="H14" s="28" t="n"/>
    </row>
    <row r="15" ht="24" customHeight="1">
      <c r="B15" s="28" t="n"/>
      <c r="C15" s="28" t="n"/>
      <c r="D15" s="12" t="n"/>
      <c r="E15" s="12" t="n"/>
      <c r="F15" s="12" t="n"/>
      <c r="G15" s="12" t="n"/>
      <c r="H15" s="28" t="n"/>
    </row>
    <row r="16" ht="24" customHeight="1">
      <c r="B16" s="28" t="n"/>
      <c r="C16" s="28" t="n"/>
      <c r="D16" s="12" t="n"/>
      <c r="E16" s="12" t="n"/>
      <c r="F16" s="12" t="n"/>
      <c r="G16" s="12" t="n"/>
      <c r="H16" s="28" t="n"/>
    </row>
    <row r="17" ht="24" customHeight="1">
      <c r="B17" s="28" t="n"/>
      <c r="C17" s="28" t="n"/>
      <c r="D17" s="12" t="n"/>
      <c r="E17" s="12" t="n"/>
      <c r="F17" s="12" t="n"/>
      <c r="G17" s="12" t="n"/>
      <c r="H17" s="28" t="n"/>
    </row>
    <row r="18" ht="24" customHeight="1">
      <c r="B18" s="28" t="n"/>
      <c r="C18" s="28" t="n"/>
      <c r="D18" s="12" t="n"/>
      <c r="E18" s="12" t="n"/>
      <c r="F18" s="12" t="n"/>
      <c r="G18" s="12" t="n"/>
      <c r="H18" s="28" t="n"/>
    </row>
    <row r="19" ht="24" customHeight="1">
      <c r="B19" s="28" t="n"/>
      <c r="C19" s="28" t="n"/>
      <c r="D19" s="12" t="n"/>
      <c r="E19" s="12" t="n"/>
      <c r="F19" s="12" t="n"/>
      <c r="G19" s="12" t="n"/>
      <c r="H19" s="28" t="n"/>
    </row>
    <row r="20" ht="24" customHeight="1">
      <c r="B20" s="28" t="n"/>
      <c r="C20" s="28" t="n"/>
      <c r="D20" s="12" t="n"/>
      <c r="E20" s="12" t="n"/>
      <c r="F20" s="12" t="n"/>
      <c r="G20" s="12" t="n"/>
      <c r="H20" s="28" t="n"/>
    </row>
    <row r="21" ht="24" customHeight="1">
      <c r="B21" s="28" t="n"/>
      <c r="C21" s="28" t="n"/>
      <c r="D21" s="12" t="n"/>
      <c r="E21" s="12" t="n"/>
      <c r="F21" s="12" t="n"/>
      <c r="G21" s="12" t="n"/>
      <c r="H21" s="28" t="n"/>
    </row>
    <row r="22" ht="24" customHeight="1">
      <c r="B22" s="28" t="n"/>
      <c r="C22" s="28" t="n"/>
      <c r="D22" s="12" t="n"/>
      <c r="E22" s="12" t="n"/>
      <c r="F22" s="12" t="n"/>
      <c r="G22" s="12" t="n"/>
      <c r="H22" s="28" t="n"/>
    </row>
    <row r="23" ht="24" customHeight="1">
      <c r="B23" s="28" t="n"/>
      <c r="C23" s="28" t="n"/>
      <c r="D23" s="12" t="n"/>
      <c r="E23" s="12" t="n"/>
      <c r="F23" s="12" t="n"/>
      <c r="G23" s="12" t="n"/>
      <c r="H23" s="28" t="n"/>
    </row>
    <row r="24" ht="24" customHeight="1">
      <c r="B24" s="28" t="n"/>
      <c r="C24" s="28" t="n"/>
      <c r="D24" s="12" t="n"/>
      <c r="E24" s="12" t="n"/>
      <c r="F24" s="12" t="n"/>
      <c r="G24" s="12" t="n"/>
      <c r="H24" s="28" t="n"/>
    </row>
    <row r="25" ht="24" customHeight="1">
      <c r="B25" s="28" t="n"/>
      <c r="C25" s="28" t="n"/>
      <c r="D25" s="12" t="n"/>
      <c r="E25" s="12" t="n"/>
      <c r="F25" s="12" t="n"/>
      <c r="G25" s="12" t="n"/>
      <c r="H25" s="28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27" t="inlineStr">
        <is>
          <t>Reporting currency</t>
        </is>
      </c>
      <c r="C5" s="17" t="inlineStr">
        <is>
          <t>AED</t>
        </is>
      </c>
      <c r="D5" s="22" t="inlineStr">
        <is>
          <t>AED</t>
        </is>
      </c>
      <c r="E5" s="28" t="inlineStr">
        <is>
          <t>Default is AED — replace if your reporting currency differs.</t>
        </is>
      </c>
    </row>
    <row r="6" ht="24" customHeight="1">
      <c r="B6" s="27" t="inlineStr">
        <is>
          <t>Gross margin</t>
        </is>
      </c>
      <c r="C6" s="33" t="n">
        <v>0.68</v>
      </c>
      <c r="D6" s="22" t="inlineStr">
        <is>
          <t>%</t>
        </is>
      </c>
      <c r="E6" s="28" t="inlineStr">
        <is>
          <t>Drives net contribution math.</t>
        </is>
      </c>
    </row>
    <row r="7" ht="24" customHeight="1">
      <c r="B7" s="27" t="inlineStr">
        <is>
          <t>Base AOV (no-promo)</t>
        </is>
      </c>
      <c r="C7" s="17" t="n">
        <v>22</v>
      </c>
      <c r="D7" s="22" t="inlineStr">
        <is>
          <t>AED</t>
        </is>
      </c>
      <c r="E7" s="28" t="inlineStr">
        <is>
          <t>Used to compare promo AOV vs baseline AOV.</t>
        </is>
      </c>
    </row>
    <row r="8" ht="24" customHeight="1">
      <c r="B8" s="27" t="inlineStr">
        <is>
          <t>Contribution ROI floor</t>
        </is>
      </c>
      <c r="C8" s="33" t="n">
        <v>0.3</v>
      </c>
      <c r="D8" s="22" t="inlineStr">
        <is>
          <t>%</t>
        </is>
      </c>
      <c r="E8" s="28" t="inlineStr">
        <is>
          <t>Below this — promo is a HOLD; below 0 — KILL.</t>
        </is>
      </c>
    </row>
    <row r="9" ht="24" customHeight="1">
      <c r="B9" s="27" t="inlineStr">
        <is>
          <t>Cannibalisation ceiling</t>
        </is>
      </c>
      <c r="C9" s="33" t="n">
        <v>0.75</v>
      </c>
      <c r="D9" s="22" t="inlineStr">
        <is>
          <t>%</t>
        </is>
      </c>
      <c r="E9" s="28" t="inlineStr">
        <is>
          <t>Baseline ÷ promo revenue. Above this, promo is mostly subsidy.</t>
        </is>
      </c>
    </row>
    <row r="10" ht="24" customHeight="1">
      <c r="B10" s="27" t="inlineStr">
        <is>
          <t>Audit pass threshold</t>
        </is>
      </c>
      <c r="C10" s="33" t="n">
        <v>0.85</v>
      </c>
      <c r="D10" s="22" t="inlineStr">
        <is>
          <t>%</t>
        </is>
      </c>
      <c r="E10" s="28" t="inlineStr">
        <is>
          <t>Sign-off threshold.</t>
        </is>
      </c>
    </row>
    <row r="12" ht="22" customHeight="1">
      <c r="A12" s="4" t="inlineStr">
        <is>
          <t>HOW TO READ THIS TAB</t>
        </is>
      </c>
    </row>
    <row r="13">
      <c r="B13" s="35" t="inlineStr">
        <is>
          <t>Blue cells are inputs you edit. Every other cell on this tab is a fixed reference. Change one driver here and the whole workbook recalculates — that is the point of this tab.</t>
        </is>
      </c>
    </row>
    <row r="14"/>
    <row r="16" ht="22" customHeight="1">
      <c r="A16" s="4" t="inlineStr">
        <is>
          <t>CELL COLOUR LEGEND</t>
        </is>
      </c>
    </row>
    <row r="17" ht="22" customHeight="1">
      <c r="B17" s="37" t="inlineStr">
        <is>
          <t xml:space="preserve">  INPUT  </t>
        </is>
      </c>
      <c r="D17" s="38" t="inlineStr">
        <is>
          <t xml:space="preserve">  CALCULATED  </t>
        </is>
      </c>
      <c r="F17" s="39" t="inlineStr">
        <is>
          <t xml:space="preserve">  LOCKED / REFERENCE  </t>
        </is>
      </c>
      <c r="H17" s="40" t="inlineStr">
        <is>
          <t xml:space="preserve">  OK / GOOD  </t>
        </is>
      </c>
      <c r="J17" s="41" t="inlineStr">
        <is>
          <t xml:space="preserve">  WATCH  </t>
        </is>
      </c>
      <c r="L17" s="42" t="inlineStr">
        <is>
          <t xml:space="preserve">  CRITICAL  </t>
        </is>
      </c>
    </row>
  </sheetData>
  <mergeCells count="5">
    <mergeCell ref="A12:N12"/>
    <mergeCell ref="A16:N16"/>
    <mergeCell ref="A2:N2"/>
    <mergeCell ref="B13:E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43" t="inlineStr">
        <is>
          <t>Promo cost</t>
        </is>
      </c>
      <c r="C6" s="44" t="inlineStr">
        <is>
          <t>Total cost of running the promo — discount cost, fees, redemptions value.</t>
        </is>
      </c>
      <c r="D6" s="44" t="inlineStr">
        <is>
          <t>Inputs</t>
        </is>
      </c>
    </row>
    <row r="7" ht="36" customHeight="1">
      <c r="B7" s="43" t="inlineStr">
        <is>
          <t>Baseline revenue</t>
        </is>
      </c>
      <c r="C7" s="44" t="inlineStr">
        <is>
          <t>Matched-period revenue without the promo, for the same SKUs and channels.</t>
        </is>
      </c>
      <c r="D7" s="44" t="inlineStr">
        <is>
          <t>Inputs</t>
        </is>
      </c>
    </row>
    <row r="8" ht="36" customHeight="1">
      <c r="B8" s="43" t="inlineStr">
        <is>
          <t>Incremental revenue</t>
        </is>
      </c>
      <c r="C8" s="44" t="inlineStr">
        <is>
          <t>Promo revenue minus baseline.</t>
        </is>
      </c>
      <c r="D8" s="44" t="inlineStr">
        <is>
          <t>Calc</t>
        </is>
      </c>
    </row>
    <row r="9" ht="36" customHeight="1">
      <c r="B9" s="43" t="inlineStr">
        <is>
          <t>Cannibalisation %</t>
        </is>
      </c>
      <c r="C9" s="44" t="inlineStr">
        <is>
          <t>Baseline ÷ promo revenue. Higher = more subsidy of existing demand.</t>
        </is>
      </c>
      <c r="D9" s="44" t="inlineStr">
        <is>
          <t>Calc</t>
        </is>
      </c>
    </row>
    <row r="10" ht="36" customHeight="1">
      <c r="B10" s="43" t="inlineStr">
        <is>
          <t>Net contribution</t>
        </is>
      </c>
      <c r="C10" s="44" t="inlineStr">
        <is>
          <t>(Incremental × gross margin) − promo cost.</t>
        </is>
      </c>
      <c r="D10" s="44" t="inlineStr">
        <is>
          <t>Calc</t>
        </is>
      </c>
    </row>
    <row r="11" ht="36" customHeight="1">
      <c r="B11" s="43" t="inlineStr">
        <is>
          <t>Contribution ROI</t>
        </is>
      </c>
      <c r="C11" s="44" t="inlineStr">
        <is>
          <t>Net contribution ÷ promo cost.</t>
        </is>
      </c>
      <c r="D11" s="44" t="inlineStr">
        <is>
          <t>Calc</t>
        </is>
      </c>
    </row>
    <row r="12" ht="36" customHeight="1">
      <c r="B12" s="43" t="inlineStr">
        <is>
          <t>Verdict</t>
        </is>
      </c>
      <c r="C12" s="44" t="inlineStr">
        <is>
          <t>WIN ≥ ROI floor · HOLD if positive but below floor · KILL if negative.</t>
        </is>
      </c>
      <c r="D12" s="44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Restaurant Promotion Tracker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5" t="inlineStr">
        <is>
          <t>A promotion governance and performance workbook. For every promotion, computes incremental revenue (vs a matched-period baseline), cannibalisation rate, net contribution after promo cost, and contribution ROI. Auto-flags WINS, HOLDS, and KILL candidates so a leadership team can stop subsidising existing demand and protect margin.</t>
        </is>
      </c>
    </row>
    <row r="7" ht="22" customHeight="1">
      <c r="A7" s="4" t="inlineStr">
        <is>
          <t>BIG QUESTIONS THIS ANSWERS</t>
        </is>
      </c>
    </row>
    <row r="8" ht="22" customHeight="1">
      <c r="B8" s="36" t="inlineStr">
        <is>
          <t>•</t>
        </is>
      </c>
      <c r="C8" s="10" t="inlineStr">
        <is>
          <t>Are our promos earning back their cost — after gross margin?</t>
        </is>
      </c>
    </row>
    <row r="9" ht="22" customHeight="1">
      <c r="B9" s="36" t="inlineStr">
        <is>
          <t>•</t>
        </is>
      </c>
      <c r="C9" s="10" t="inlineStr">
        <is>
          <t>How much of the promo revenue is cannibalised?</t>
        </is>
      </c>
    </row>
    <row r="10" ht="22" customHeight="1">
      <c r="B10" s="36" t="inlineStr">
        <is>
          <t>•</t>
        </is>
      </c>
      <c r="C10" s="10" t="inlineStr">
        <is>
          <t>Which promo types win and which are pure margin destruction?</t>
        </is>
      </c>
    </row>
    <row r="11" ht="22" customHeight="1">
      <c r="B11" s="36" t="inlineStr">
        <is>
          <t>•</t>
        </is>
      </c>
      <c r="C11" s="10" t="inlineStr">
        <is>
          <t>Should this promo be rerun, redesigned, or killed?</t>
        </is>
      </c>
    </row>
    <row r="13" ht="22" customHeight="1">
      <c r="A13" s="4" t="inlineStr">
        <is>
          <t>WORKBOOK MAP</t>
        </is>
      </c>
    </row>
    <row r="14" ht="22" customHeight="1">
      <c r="B14" s="11" t="inlineStr">
        <is>
          <t>Tab</t>
        </is>
      </c>
      <c r="C14" s="11" t="inlineStr">
        <is>
          <t>What it's for</t>
        </is>
      </c>
    </row>
    <row r="15" ht="32" customHeight="1">
      <c r="B15" s="27" t="inlineStr">
        <is>
          <t>Dashboard</t>
        </is>
      </c>
      <c r="C15" s="46" t="inlineStr">
        <is>
          <t>Headline KPIs, contribution-by-promo, type mix, callouts.</t>
        </is>
      </c>
    </row>
    <row r="16" ht="32" customHeight="1">
      <c r="B16" s="27" t="inlineStr">
        <is>
          <t>Inputs</t>
        </is>
      </c>
      <c r="C16" s="46" t="inlineStr">
        <is>
          <t>One row per promotion — discount, redemption, revenue, baseline, cost.</t>
        </is>
      </c>
    </row>
    <row r="17" ht="32" customHeight="1">
      <c r="B17" s="27" t="inlineStr">
        <is>
          <t>Calc</t>
        </is>
      </c>
      <c r="C17" s="46" t="inlineStr">
        <is>
          <t>Per-promo incrementality, cannibalisation, contribution, ROI, verdict.</t>
        </is>
      </c>
    </row>
    <row r="18" ht="32" customHeight="1">
      <c r="B18" s="27" t="inlineStr">
        <is>
          <t>Checks</t>
        </is>
      </c>
      <c r="C18" s="46" t="inlineStr">
        <is>
          <t>Baseline + duplicate + contribution gates.</t>
        </is>
      </c>
    </row>
    <row r="19" ht="32" customHeight="1">
      <c r="B19" s="27" t="inlineStr">
        <is>
          <t>Scenarios</t>
        </is>
      </c>
      <c r="C19" s="46" t="inlineStr">
        <is>
          <t>Margin / cannibalisation sensitivity.</t>
        </is>
      </c>
    </row>
    <row r="20" ht="32" customHeight="1">
      <c r="B20" s="27" t="inlineStr">
        <is>
          <t>Action_Plan</t>
        </is>
      </c>
      <c r="C20" s="46" t="inlineStr">
        <is>
          <t>Rerun, redesign, kill — with owners.</t>
        </is>
      </c>
    </row>
    <row r="21" ht="32" customHeight="1">
      <c r="B21" s="27" t="inlineStr">
        <is>
          <t>Assumptions</t>
        </is>
      </c>
      <c r="C21" s="46" t="inlineStr">
        <is>
          <t>Currency, margin, base AOV, cannibalisation ceiling.</t>
        </is>
      </c>
    </row>
    <row r="22" ht="32" customHeight="1">
      <c r="B22" s="27" t="inlineStr">
        <is>
          <t>Definitions</t>
        </is>
      </c>
      <c r="C22" s="46" t="inlineStr">
        <is>
          <t>Glossary.</t>
        </is>
      </c>
    </row>
    <row r="23" ht="32" customHeight="1">
      <c r="B23" s="27" t="inlineStr">
        <is>
          <t>README</t>
        </is>
      </c>
      <c r="C23" s="46" t="inlineStr">
        <is>
          <t>How to use end-to-end.</t>
        </is>
      </c>
    </row>
    <row r="24" ht="32" customHeight="1">
      <c r="B24" s="27" t="inlineStr">
        <is>
          <t>Document_Control</t>
        </is>
      </c>
      <c r="C24" s="46" t="inlineStr">
        <is>
          <t>Author, reviewers, change log.</t>
        </is>
      </c>
    </row>
    <row r="26" ht="22" customHeight="1">
      <c r="A26" s="4" t="inlineStr">
        <is>
          <t>HOW TO USE</t>
        </is>
      </c>
    </row>
    <row r="27" ht="28" customHeight="1">
      <c r="B27" s="47" t="inlineStr">
        <is>
          <t>Step 1</t>
        </is>
      </c>
      <c r="C27" s="10" t="inlineStr">
        <is>
          <t>Set Assumptions: currency, gross margin, base AOV, cannibalisation ceiling.</t>
        </is>
      </c>
    </row>
    <row r="28" ht="28" customHeight="1">
      <c r="B28" s="47" t="inlineStr">
        <is>
          <t>Step 2</t>
        </is>
      </c>
      <c r="C28" s="10" t="inlineStr">
        <is>
          <t>For every promo, log a matched-period baseline (revenue without the promo).</t>
        </is>
      </c>
    </row>
    <row r="29" ht="28" customHeight="1">
      <c r="B29" s="47" t="inlineStr">
        <is>
          <t>Step 3</t>
        </is>
      </c>
      <c r="C29" s="10" t="inlineStr">
        <is>
          <t>Fill Inputs with redemption, AOV, promo revenue, baseline, and cost.</t>
        </is>
      </c>
    </row>
    <row r="30" ht="28" customHeight="1">
      <c r="B30" s="47" t="inlineStr">
        <is>
          <t>Step 4</t>
        </is>
      </c>
      <c r="C30" s="10" t="inlineStr">
        <is>
          <t>Open Calc to see incremental revenue, contribution, ROI, and the verdict.</t>
        </is>
      </c>
    </row>
    <row r="31" ht="28" customHeight="1">
      <c r="B31" s="47" t="inlineStr">
        <is>
          <t>Step 5</t>
        </is>
      </c>
      <c r="C31" s="10" t="inlineStr">
        <is>
          <t>Resolve REVIEW items on Checks; circulate the Dashboard to leadership.</t>
        </is>
      </c>
    </row>
    <row r="33" ht="22" customHeight="1">
      <c r="A33" s="4" t="inlineStr">
        <is>
          <t>WHO THIS IS FOR</t>
        </is>
      </c>
    </row>
    <row r="34">
      <c r="B34" s="36" t="inlineStr">
        <is>
          <t>•</t>
        </is>
      </c>
      <c r="C34" s="10" t="inlineStr">
        <is>
          <t>Marketing leads designing and approving promotions.</t>
        </is>
      </c>
    </row>
    <row r="35">
      <c r="B35" s="36" t="inlineStr">
        <is>
          <t>•</t>
        </is>
      </c>
      <c r="C35" s="10" t="inlineStr">
        <is>
          <t>Founders / CEOs reviewing margin impact of promotions.</t>
        </is>
      </c>
    </row>
    <row r="36">
      <c r="B36" s="36" t="inlineStr">
        <is>
          <t>•</t>
        </is>
      </c>
      <c r="C36" s="10" t="inlineStr">
        <is>
          <t>Operations leads reconciling promo discounts at the till.</t>
        </is>
      </c>
    </row>
    <row r="37">
      <c r="B37" s="36" t="inlineStr">
        <is>
          <t>•</t>
        </is>
      </c>
      <c r="C37" s="10" t="inlineStr">
        <is>
          <t>Finance leads pricing in promo discounts to the P&amp;L.</t>
        </is>
      </c>
    </row>
    <row r="39" ht="22" customHeight="1">
      <c r="A39" s="4" t="inlineStr">
        <is>
          <t>GOVERNANCE &amp; INTEGRITY</t>
        </is>
      </c>
    </row>
    <row r="40" ht="22" customHeight="1">
      <c r="B40" s="36" t="inlineStr">
        <is>
          <t>•</t>
        </is>
      </c>
      <c r="C40" s="10" t="inlineStr">
        <is>
          <t>Replace sample rows before sharing externally.</t>
        </is>
      </c>
    </row>
    <row r="41" ht="22" customHeight="1">
      <c r="B41" s="36" t="inlineStr">
        <is>
          <t>•</t>
        </is>
      </c>
      <c r="C41" s="10" t="inlineStr">
        <is>
          <t>Always log a matched-period baseline — without it, incrementality is fiction.</t>
        </is>
      </c>
    </row>
    <row r="42" ht="22" customHeight="1">
      <c r="B42" s="36" t="inlineStr">
        <is>
          <t>•</t>
        </is>
      </c>
      <c r="C42" s="10" t="inlineStr">
        <is>
          <t>Document the baseline-period choice in the README so reviewers can challenge it.</t>
        </is>
      </c>
    </row>
  </sheetData>
  <mergeCells count="25">
    <mergeCell ref="C34:J34"/>
    <mergeCell ref="A39:N39"/>
    <mergeCell ref="C30:J30"/>
    <mergeCell ref="C42:J42"/>
    <mergeCell ref="C35:J35"/>
    <mergeCell ref="A1:N1"/>
    <mergeCell ref="C29:J29"/>
    <mergeCell ref="C10:J10"/>
    <mergeCell ref="A7:N7"/>
    <mergeCell ref="C41:J41"/>
    <mergeCell ref="C31:J31"/>
    <mergeCell ref="C40:J40"/>
    <mergeCell ref="C9:J9"/>
    <mergeCell ref="B5:J5"/>
    <mergeCell ref="A26:N26"/>
    <mergeCell ref="C11:J11"/>
    <mergeCell ref="A2:N2"/>
    <mergeCell ref="C36:J36"/>
    <mergeCell ref="A33:N33"/>
    <mergeCell ref="C27:J27"/>
    <mergeCell ref="C8:J8"/>
    <mergeCell ref="A4:N4"/>
    <mergeCell ref="C28:J28"/>
    <mergeCell ref="C37:J37"/>
    <mergeCell ref="A13:N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