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Inputs" sheetId="2" state="visible" r:id="rId2"/>
    <sheet xmlns:r="http://schemas.openxmlformats.org/officeDocument/2006/relationships" name="Calc" sheetId="3" state="visible" r:id="rId3"/>
    <sheet xmlns:r="http://schemas.openxmlformats.org/officeDocument/2006/relationships" name="Checks" sheetId="4" state="visible" r:id="rId4"/>
    <sheet xmlns:r="http://schemas.openxmlformats.org/officeDocument/2006/relationships" name="Scenarios" sheetId="5" state="visible" r:id="rId5"/>
    <sheet xmlns:r="http://schemas.openxmlformats.org/officeDocument/2006/relationships" name="Action_Plan" sheetId="6" state="visible" r:id="rId6"/>
    <sheet xmlns:r="http://schemas.openxmlformats.org/officeDocument/2006/relationships" name="Assumptions" sheetId="7" state="visible" r:id="rId7"/>
    <sheet xmlns:r="http://schemas.openxmlformats.org/officeDocument/2006/relationships" name="Definitions" sheetId="8" state="visible" r:id="rId8"/>
    <sheet xmlns:r="http://schemas.openxmlformats.org/officeDocument/2006/relationships" name="README" sheetId="9" state="visible" r:id="rId9"/>
    <sheet xmlns:r="http://schemas.openxmlformats.org/officeDocument/2006/relationships" name="Document_Control" sheetId="10" state="visible" r:id="rId10"/>
  </sheets>
  <definedNames>
    <definedName name="_xlnm._FilterDatabase" localSheetId="1" hidden="1">'Inputs'!$B$5:$M$18</definedName>
  </definedNames>
  <calcPr calcId="124519" fullCalcOnLoad="1"/>
</workbook>
</file>

<file path=xl/styles.xml><?xml version="1.0" encoding="utf-8"?>
<styleSheet xmlns="http://schemas.openxmlformats.org/spreadsheetml/2006/main">
  <numFmts count="6">
    <numFmt numFmtId="164" formatCode="0.0%;[Red]-0.0%"/>
    <numFmt numFmtId="165" formatCode="&quot;AED&quot; #,##0;[Red]&quot;AED&quot; -#,##0"/>
    <numFmt numFmtId="166" formatCode="#,##0;[Red]-#,##0"/>
    <numFmt numFmtId="167" formatCode="&quot;AED&quot; #,##0.00;[Red]&quot;AED&quot; -#,##0.00"/>
    <numFmt numFmtId="168" formatCode="0.0"/>
    <numFmt numFmtId="169" formatCode="0&quot;  / &quot;100"/>
  </numFmts>
  <fonts count="19">
    <font>
      <name val="Calibri"/>
      <family val="2"/>
      <color theme="1"/>
      <sz val="11"/>
      <scheme val="minor"/>
    </font>
    <font>
      <name val="Calibri"/>
      <b val="1"/>
      <color rgb="FFFFFFFF"/>
      <sz val="18"/>
    </font>
    <font>
      <name val="Calibri"/>
      <i val="1"/>
      <color rgb="006B6B6B"/>
      <sz val="10"/>
    </font>
    <font>
      <name val="Calibri"/>
      <b val="1"/>
      <color rgb="001A1A1A"/>
      <sz val="11"/>
    </font>
    <font>
      <name val="Calibri"/>
      <color rgb="001A1A1A"/>
      <sz val="12"/>
    </font>
    <font>
      <name val="Calibri"/>
      <b val="1"/>
      <color rgb="00C9A961"/>
      <sz val="11"/>
    </font>
    <font>
      <name val="Calibri"/>
      <color rgb="001A1A1A"/>
      <sz val="11"/>
    </font>
    <font>
      <name val="Calibri"/>
      <b val="1"/>
      <color rgb="FFFFFFFF"/>
      <sz val="11"/>
    </font>
    <font>
      <name val="Calibri"/>
      <color rgb="001F4E79"/>
      <sz val="11"/>
    </font>
    <font>
      <name val="Calibri"/>
      <b val="1"/>
      <color rgb="001F4E79"/>
      <sz val="9"/>
    </font>
    <font>
      <name val="Calibri"/>
      <b val="1"/>
      <color rgb="006B6B6B"/>
      <sz val="9"/>
    </font>
    <font>
      <name val="Calibri"/>
      <b val="1"/>
      <color rgb="001A1A1A"/>
      <sz val="9"/>
    </font>
    <font>
      <name val="Calibri"/>
      <b val="1"/>
      <color rgb="001B7A3E"/>
      <sz val="9"/>
    </font>
    <font>
      <name val="Calibri"/>
      <b val="1"/>
      <color rgb="00B8841C"/>
      <sz val="9"/>
    </font>
    <font>
      <name val="Calibri"/>
      <b val="1"/>
      <color rgb="00B02A37"/>
      <sz val="9"/>
    </font>
    <font>
      <name val="Calibri"/>
      <b val="1"/>
      <color rgb="001A1A1A"/>
      <sz val="14"/>
    </font>
    <font>
      <name val="Calibri"/>
      <b val="1"/>
      <color rgb="006B6B6B"/>
      <sz val="10"/>
    </font>
    <font>
      <name val="Calibri"/>
      <b val="1"/>
      <color rgb="001A1A1A"/>
      <sz val="28"/>
    </font>
    <font>
      <name val="Calibri"/>
      <b val="1"/>
      <color rgb="001A1A1A"/>
      <sz val="18"/>
    </font>
  </fonts>
  <fills count="12">
    <fill>
      <patternFill/>
    </fill>
    <fill>
      <patternFill patternType="gray125"/>
    </fill>
    <fill>
      <patternFill patternType="solid">
        <fgColor rgb="001A1A1A"/>
      </patternFill>
    </fill>
    <fill>
      <patternFill patternType="solid">
        <fgColor rgb="00FAFAFA"/>
      </patternFill>
    </fill>
    <fill>
      <patternFill patternType="solid">
        <fgColor rgb="00C9A961"/>
      </patternFill>
    </fill>
    <fill>
      <patternFill patternType="solid">
        <fgColor rgb="00F4ECD8"/>
      </patternFill>
    </fill>
    <fill>
      <patternFill patternType="solid">
        <fgColor rgb="00EAF3FB"/>
      </patternFill>
    </fill>
    <fill>
      <patternFill patternType="solid">
        <fgColor rgb="00F6F6F2"/>
      </patternFill>
    </fill>
    <fill>
      <patternFill patternType="solid">
        <fgColor rgb="00F0F0F0"/>
      </patternFill>
    </fill>
    <fill>
      <patternFill patternType="solid">
        <fgColor rgb="00E5F4EA"/>
      </patternFill>
    </fill>
    <fill>
      <patternFill patternType="solid">
        <fgColor rgb="00FBF3DC"/>
      </patternFill>
    </fill>
    <fill>
      <patternFill patternType="solid">
        <fgColor rgb="00FBE5E6"/>
      </patternFill>
    </fill>
  </fills>
  <borders count="3">
    <border>
      <left/>
      <right/>
      <top/>
      <bottom/>
      <diagonal/>
    </border>
    <border>
      <left style="thin">
        <color rgb="001A1A1A"/>
      </left>
      <right style="thin">
        <color rgb="001A1A1A"/>
      </right>
      <top style="thin">
        <color rgb="001A1A1A"/>
      </top>
      <bottom style="thin">
        <color rgb="00C9A961"/>
      </bottom>
    </border>
    <border>
      <left style="thin">
        <color rgb="00E5E5E5"/>
      </left>
      <right style="thin">
        <color rgb="00E5E5E5"/>
      </right>
      <top style="thin">
        <color rgb="00E5E5E5"/>
      </top>
      <bottom style="thin">
        <color rgb="00E5E5E5"/>
      </bottom>
    </border>
  </borders>
  <cellStyleXfs count="1">
    <xf numFmtId="0" fontId="0" fillId="0" borderId="0"/>
  </cellStyleXfs>
  <cellXfs count="5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indent="1"/>
    </xf>
    <xf numFmtId="0" fontId="0" fillId="4" borderId="0" pivotButton="0" quotePrefix="0" xfId="0"/>
    <xf numFmtId="0" fontId="3" fillId="5" borderId="0" applyAlignment="1" pivotButton="0" quotePrefix="0" xfId="0">
      <alignment horizontal="left" vertical="center" indent="1"/>
    </xf>
    <xf numFmtId="0" fontId="16" fillId="3" borderId="0" applyAlignment="1" pivotButton="0" quotePrefix="0" xfId="0">
      <alignment horizontal="left" vertical="center" indent="1"/>
    </xf>
    <xf numFmtId="169" fontId="17" fillId="3" borderId="0" applyAlignment="1" pivotButton="0" quotePrefix="0" xfId="0">
      <alignment horizontal="left" vertical="center" indent="1"/>
    </xf>
    <xf numFmtId="0" fontId="15" fillId="5" borderId="0" applyAlignment="1" pivotButton="0" quotePrefix="0" xfId="0">
      <alignment horizontal="left" vertical="center" indent="1"/>
    </xf>
    <xf numFmtId="0" fontId="10" fillId="3" borderId="0" applyAlignment="1" pivotButton="0" quotePrefix="0" xfId="0">
      <alignment horizontal="left" vertical="center" indent="1"/>
    </xf>
    <xf numFmtId="165" fontId="18" fillId="3" borderId="0" applyAlignment="1" pivotButton="0" quotePrefix="0" xfId="0">
      <alignment horizontal="left" vertical="center" indent="1"/>
    </xf>
    <xf numFmtId="166" fontId="18" fillId="3" borderId="0" applyAlignment="1" pivotButton="0" quotePrefix="0" xfId="0">
      <alignment horizontal="left" vertical="center" indent="1"/>
    </xf>
    <xf numFmtId="167" fontId="18" fillId="3" borderId="0" applyAlignment="1" pivotButton="0" quotePrefix="0" xfId="0">
      <alignment horizontal="left" vertical="center" indent="1"/>
    </xf>
    <xf numFmtId="164" fontId="18" fillId="3" borderId="0" applyAlignment="1" pivotButton="0" quotePrefix="0" xfId="0">
      <alignment horizontal="left" vertical="center" indent="1"/>
    </xf>
    <xf numFmtId="168" fontId="18" fillId="3" borderId="0" applyAlignment="1" pivotButton="0" quotePrefix="0" xfId="0">
      <alignment horizontal="left" vertical="center" indent="1"/>
    </xf>
    <xf numFmtId="0" fontId="3" fillId="5" borderId="2" applyAlignment="1" pivotButton="0" quotePrefix="0" xfId="0">
      <alignment horizontal="left" vertical="center" wrapText="1" indent="1"/>
    </xf>
    <xf numFmtId="0" fontId="6" fillId="0" borderId="0" applyAlignment="1" pivotButton="0" quotePrefix="0" xfId="0">
      <alignment horizontal="left" vertical="center" wrapText="1" indent="1"/>
    </xf>
    <xf numFmtId="0" fontId="7" fillId="2" borderId="1" applyAlignment="1" pivotButton="0" quotePrefix="0" xfId="0">
      <alignment horizontal="left" vertical="center" wrapText="1" indent="1"/>
    </xf>
    <xf numFmtId="1" fontId="8" fillId="6" borderId="2" applyAlignment="1" pivotButton="0" quotePrefix="0" xfId="0">
      <alignment horizontal="right" vertical="center" indent="1"/>
    </xf>
    <xf numFmtId="165" fontId="8" fillId="6" borderId="2" applyAlignment="1" pivotButton="0" quotePrefix="0" xfId="0">
      <alignment horizontal="right" vertical="center" indent="1"/>
    </xf>
    <xf numFmtId="166" fontId="8" fillId="6" borderId="2" applyAlignment="1" pivotButton="0" quotePrefix="0" xfId="0">
      <alignment horizontal="right" vertical="center" indent="1"/>
    </xf>
    <xf numFmtId="1" fontId="0" fillId="0" borderId="2" pivotButton="0" quotePrefix="0" xfId="0"/>
    <xf numFmtId="167" fontId="0" fillId="0" borderId="2" pivotButton="0" quotePrefix="0" xfId="0"/>
    <xf numFmtId="164" fontId="0" fillId="0" borderId="2" pivotButton="0" quotePrefix="0" xfId="0"/>
    <xf numFmtId="165" fontId="0" fillId="0" borderId="2" pivotButton="0" quotePrefix="0" xfId="0"/>
    <xf numFmtId="168" fontId="0" fillId="0" borderId="2" pivotButton="0" quotePrefix="0" xfId="0"/>
    <xf numFmtId="0" fontId="3" fillId="0" borderId="2" pivotButton="0" quotePrefix="0" xfId="0"/>
    <xf numFmtId="166" fontId="0" fillId="0" borderId="2" pivotButton="0" quotePrefix="0" xfId="0"/>
    <xf numFmtId="0" fontId="3" fillId="0" borderId="0" pivotButton="0" quotePrefix="0" xfId="0"/>
    <xf numFmtId="1" fontId="15" fillId="0" borderId="0" pivotButton="0" quotePrefix="0" xfId="0"/>
    <xf numFmtId="0" fontId="0" fillId="0" borderId="2" applyAlignment="1" pivotButton="0" quotePrefix="0" xfId="0">
      <alignment horizontal="left" vertical="center" wrapText="1" indent="1"/>
    </xf>
    <xf numFmtId="166" fontId="0" fillId="0" borderId="2" applyAlignment="1" pivotButton="0" quotePrefix="0" xfId="0">
      <alignment horizontal="left" vertical="center" wrapText="1" indent="1"/>
    </xf>
    <xf numFmtId="164" fontId="0" fillId="0" borderId="2" applyAlignment="1" pivotButton="0" quotePrefix="0" xfId="0">
      <alignment horizontal="left" vertical="center" wrapText="1" indent="1"/>
    </xf>
    <xf numFmtId="168" fontId="0" fillId="0" borderId="2" applyAlignment="1" pivotButton="0" quotePrefix="0" xfId="0">
      <alignment horizontal="left" vertical="center" wrapText="1" indent="1"/>
    </xf>
    <xf numFmtId="164" fontId="0" fillId="0" borderId="0" pivotButton="0" quotePrefix="0" xfId="0"/>
    <xf numFmtId="164" fontId="8" fillId="6" borderId="2" pivotButton="0" quotePrefix="0" xfId="0"/>
    <xf numFmtId="0" fontId="0" fillId="0" borderId="2" pivotButton="0" quotePrefix="0" xfId="0"/>
    <xf numFmtId="0" fontId="6" fillId="0" borderId="0" applyAlignment="1" pivotButton="0" quotePrefix="0" xfId="0">
      <alignment horizontal="left" vertical="top" wrapText="1" indent="1"/>
    </xf>
    <xf numFmtId="0" fontId="5" fillId="0" borderId="0" applyAlignment="1" pivotButton="0" quotePrefix="0" xfId="0">
      <alignment horizontal="center" vertical="center" wrapText="1"/>
    </xf>
    <xf numFmtId="0" fontId="8" fillId="6" borderId="2" applyAlignment="1" pivotButton="0" quotePrefix="0" xfId="0">
      <alignment horizontal="left" vertical="center" wrapText="1" indent="1"/>
    </xf>
    <xf numFmtId="0" fontId="8" fillId="6" borderId="2" pivotButton="0" quotePrefix="0" xfId="0"/>
    <xf numFmtId="1" fontId="8" fillId="6" borderId="2" pivotButton="0" quotePrefix="0" xfId="0"/>
    <xf numFmtId="0" fontId="9" fillId="6" borderId="2" applyAlignment="1" pivotButton="0" quotePrefix="0" xfId="0">
      <alignment horizontal="left" vertical="center"/>
    </xf>
    <xf numFmtId="0" fontId="10" fillId="7" borderId="2" applyAlignment="1" pivotButton="0" quotePrefix="0" xfId="0">
      <alignment horizontal="left" vertical="center"/>
    </xf>
    <xf numFmtId="0" fontId="11" fillId="8" borderId="2" applyAlignment="1" pivotButton="0" quotePrefix="0" xfId="0">
      <alignment horizontal="left" vertical="center"/>
    </xf>
    <xf numFmtId="0" fontId="12" fillId="9" borderId="2" applyAlignment="1" pivotButton="0" quotePrefix="0" xfId="0">
      <alignment horizontal="left" vertical="center"/>
    </xf>
    <xf numFmtId="0" fontId="13" fillId="10" borderId="2" applyAlignment="1" pivotButton="0" quotePrefix="0" xfId="0">
      <alignment horizontal="left" vertical="center"/>
    </xf>
    <xf numFmtId="0" fontId="14" fillId="11" borderId="2" applyAlignment="1" pivotButton="0" quotePrefix="0" xfId="0">
      <alignment horizontal="left" vertical="center"/>
    </xf>
    <xf numFmtId="0" fontId="3" fillId="0" borderId="2" applyAlignment="1" pivotButton="0" quotePrefix="0" xfId="0">
      <alignment horizontal="left" vertical="top" wrapText="1" indent="1"/>
    </xf>
    <xf numFmtId="0" fontId="0" fillId="0" borderId="2" applyAlignment="1" pivotButton="0" quotePrefix="0" xfId="0">
      <alignment horizontal="left" vertical="top" wrapText="1" indent="1"/>
    </xf>
    <xf numFmtId="0" fontId="4" fillId="3" borderId="0" applyAlignment="1" pivotButton="0" quotePrefix="0" xfId="0">
      <alignment horizontal="left" vertical="top" wrapText="1" indent="1"/>
    </xf>
    <xf numFmtId="0" fontId="6" fillId="0" borderId="2" applyAlignment="1" pivotButton="0" quotePrefix="0" xfId="0">
      <alignment horizontal="left" vertical="center" wrapText="1" indent="1"/>
    </xf>
    <xf numFmtId="0" fontId="5" fillId="0" borderId="0" applyAlignment="1" pivotButton="0" quotePrefix="0" xfId="0">
      <alignment horizontal="left" vertical="center" wrapText="1" indent="1"/>
    </xf>
    <xf numFmtId="0" fontId="8" fillId="6" borderId="2" applyAlignment="1" pivotButton="0" quotePrefix="0" xfId="0">
      <alignment horizontal="left" vertical="top" wrapText="1" indent="1"/>
    </xf>
  </cellXfs>
  <cellStyles count="1">
    <cellStyle name="Normal" xfId="0" builtinId="0" hidden="0"/>
  </cellStyles>
  <dxfs count="3">
    <dxf>
      <font>
        <name val="Calibri"/>
        <b val="1"/>
        <color rgb="00B02A37"/>
      </font>
      <fill>
        <patternFill patternType="solid">
          <fgColor rgb="00FBE5E6"/>
        </patternFill>
      </fill>
    </dxf>
    <dxf>
      <font>
        <name val="Calibri"/>
        <b val="1"/>
        <color rgb="001B7A3E"/>
      </font>
      <fill>
        <patternFill patternType="solid">
          <fgColor rgb="00E5F4EA"/>
        </patternFill>
      </fill>
    </dxf>
    <dxf>
      <font>
        <name val="Calibri"/>
        <b val="1"/>
        <color rgb="00B8841C"/>
      </font>
      <fill>
        <patternFill patternType="solid">
          <fgColor rgb="00FBF3D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harts/chart1.xml><?xml version="1.0" encoding="utf-8"?>
<chartSpace xmlns="http://schemas.openxmlformats.org/drawingml/2006/chart">
  <style val="12"/>
  <chart>
    <plotArea>
      <lineChart>
        <grouping val="standard"/>
        <ser>
          <idx val="0"/>
          <order val="0"/>
          <tx>
            <strRef>
              <f>'Inputs'!C5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'Inputs'!$B$6:$B$18</f>
            </numRef>
          </cat>
          <val>
            <numRef>
              <f>'Inputs'!$C$6:$C$18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&quot;AED&quot; #,##0;[Red]&quot;AED&quot; -#,##0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plotArea>
      <lineChart>
        <grouping val="standard"/>
        <ser>
          <idx val="0"/>
          <order val="0"/>
          <tx>
            <strRef>
              <f>'Calc'!H5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'Calc'!$B$6:$B$18</f>
            </numRef>
          </cat>
          <val>
            <numRef>
              <f>'Calc'!$H$6:$H$18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0.0%;[Red]-0.0%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20</row>
      <rowOff>0</rowOff>
    </from>
    <ext cx="79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39</row>
      <rowOff>0</rowOff>
    </from>
    <ext cx="792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6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</cols>
  <sheetData>
    <row r="1" ht="30" customHeight="1">
      <c r="A1" s="1" t="inlineStr">
        <is>
          <t>Restaurant KPI Dashboard</t>
        </is>
      </c>
    </row>
    <row r="2" ht="18" customHeight="1">
      <c r="A2" s="2" t="inlineStr">
        <is>
          <t>Weekly operating performance · variance vs target · health score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OPERATING HEALTH SCORE</t>
        </is>
      </c>
    </row>
    <row r="5" ht="18" customHeight="1">
      <c r="B5" s="5" t="inlineStr">
        <is>
          <t>13-WEEK OPERATING HEALTH (0-100)</t>
        </is>
      </c>
    </row>
    <row r="6" ht="44" customHeight="1">
      <c r="B6" s="6">
        <f>Calc!C38</f>
        <v/>
      </c>
      <c r="G6" s="7">
        <f>IF(Calc!C38&gt;=80,"Strong",IF(Calc!C38&gt;=60,"Healthy",IF(Calc!C38&gt;=40,"Watch",IF(Calc!C38&gt;=0,"Critical",""))))</f>
        <v/>
      </c>
    </row>
    <row r="7" ht="6" customHeight="1">
      <c r="B7" s="3" t="n"/>
      <c r="C7" s="3" t="n"/>
      <c r="D7" s="3" t="n"/>
      <c r="E7" s="3" t="n"/>
      <c r="F7" s="3" t="n"/>
      <c r="G7" s="3" t="n"/>
      <c r="H7" s="3" t="n"/>
      <c r="I7" s="3" t="n"/>
      <c r="J7" s="3" t="n"/>
      <c r="K7" s="3" t="n"/>
      <c r="L7" s="3" t="n"/>
      <c r="M7" s="3" t="n"/>
      <c r="N7" s="3" t="n"/>
    </row>
    <row r="9" ht="22" customHeight="1">
      <c r="A9" s="4" t="inlineStr">
        <is>
          <t>HEADLINE KPIS · PERIOD</t>
        </is>
      </c>
    </row>
    <row r="10" ht="16" customHeight="1">
      <c r="A10" s="8" t="inlineStr">
        <is>
          <t>NET SALES (13 WK)</t>
        </is>
      </c>
      <c r="E10" s="8" t="inlineStr">
        <is>
          <t>TRANSACTIONS</t>
        </is>
      </c>
      <c r="I10" s="8" t="inlineStr">
        <is>
          <t>AVG AOV</t>
        </is>
      </c>
      <c r="M10" s="8" t="inlineStr">
        <is>
          <t>SALES WOW (LATEST)</t>
        </is>
      </c>
    </row>
    <row r="11" ht="28" customHeight="1">
      <c r="A11" s="9">
        <f>SUM(Inputs!C6:C18)</f>
        <v/>
      </c>
      <c r="E11" s="10">
        <f>SUM(Inputs!D6:D18)</f>
        <v/>
      </c>
      <c r="I11" s="11">
        <f>IFERROR(SUM(Inputs!C6:C18)/SUM(Inputs!D6:D18),0)</f>
        <v/>
      </c>
      <c r="M11" s="12">
        <f>Calc!N18</f>
        <v/>
      </c>
    </row>
    <row r="12" ht="10" customHeight="1">
      <c r="A12" s="3" t="n"/>
      <c r="B12" s="3" t="n"/>
      <c r="C12" s="3" t="n"/>
      <c r="E12" s="3" t="n"/>
      <c r="F12" s="3" t="n"/>
      <c r="G12" s="3" t="n"/>
      <c r="I12" s="3" t="n"/>
      <c r="J12" s="3" t="n"/>
      <c r="K12" s="3" t="n"/>
      <c r="M12" s="3" t="n"/>
      <c r="N12" s="3" t="n"/>
      <c r="O12" s="3" t="n"/>
    </row>
    <row r="13" ht="16" customHeight="1">
      <c r="A13" s="8" t="inlineStr">
        <is>
          <t>AVG PRIME COST</t>
        </is>
      </c>
      <c r="E13" s="8" t="inlineStr">
        <is>
          <t>AVG GROSS MARGIN</t>
        </is>
      </c>
      <c r="I13" s="8" t="inlineStr">
        <is>
          <t>REPEAT RATE</t>
        </is>
      </c>
      <c r="M13" s="8" t="inlineStr">
        <is>
          <t>COMPLAINTS / 1K TX</t>
        </is>
      </c>
    </row>
    <row r="14" ht="28" customHeight="1">
      <c r="A14" s="12">
        <f>AVERAGE(Calc!H6:H18)</f>
        <v/>
      </c>
      <c r="E14" s="12">
        <f>AVERAGE(Calc!I6:I18)</f>
        <v/>
      </c>
      <c r="I14" s="12">
        <f>AVERAGE(Calc!L6:L18)</f>
        <v/>
      </c>
      <c r="M14" s="13">
        <f>AVERAGE(Calc!M6:M18)</f>
        <v/>
      </c>
    </row>
    <row r="15" ht="10" customHeight="1">
      <c r="A15" s="3" t="n"/>
      <c r="B15" s="3" t="n"/>
      <c r="C15" s="3" t="n"/>
      <c r="E15" s="3" t="n"/>
      <c r="F15" s="3" t="n"/>
      <c r="G15" s="3" t="n"/>
      <c r="I15" s="3" t="n"/>
      <c r="J15" s="3" t="n"/>
      <c r="K15" s="3" t="n"/>
      <c r="M15" s="3" t="n"/>
      <c r="N15" s="3" t="n"/>
      <c r="O15" s="3" t="n"/>
    </row>
    <row r="16" ht="16" customHeight="1">
      <c r="A16" s="8" t="inlineStr">
        <is>
          <t>DELIVERY MIX</t>
        </is>
      </c>
      <c r="E16" s="8" t="inlineStr">
        <is>
          <t>MARKETING %</t>
        </is>
      </c>
      <c r="I16" s="8" t="inlineStr">
        <is>
          <t>FOOTFALL CONV %</t>
        </is>
      </c>
      <c r="M16" s="8" t="inlineStr">
        <is>
          <t>TOTAL CONTRIBUTION</t>
        </is>
      </c>
    </row>
    <row r="17" ht="28" customHeight="1">
      <c r="A17" s="12">
        <f>AVERAGE(Calc!E6:E18)</f>
        <v/>
      </c>
      <c r="E17" s="12">
        <f>AVERAGE(Calc!K6:K18)</f>
        <v/>
      </c>
      <c r="I17" s="12">
        <f>AVERAGE(Calc!D6:D18)</f>
        <v/>
      </c>
      <c r="M17" s="9">
        <f>SUM(Calc!J6:J18)</f>
        <v/>
      </c>
    </row>
    <row r="18" ht="10" customHeight="1">
      <c r="A18" s="3" t="n"/>
      <c r="B18" s="3" t="n"/>
      <c r="C18" s="3" t="n"/>
      <c r="E18" s="3" t="n"/>
      <c r="F18" s="3" t="n"/>
      <c r="G18" s="3" t="n"/>
      <c r="I18" s="3" t="n"/>
      <c r="J18" s="3" t="n"/>
      <c r="K18" s="3" t="n"/>
      <c r="M18" s="3" t="n"/>
      <c r="N18" s="3" t="n"/>
      <c r="O18" s="3" t="n"/>
    </row>
    <row r="20" ht="22" customHeight="1">
      <c r="A20" s="4" t="inlineStr">
        <is>
          <t>NET SALES TREND</t>
        </is>
      </c>
    </row>
    <row r="39" ht="22" customHeight="1">
      <c r="A39" s="4" t="inlineStr">
        <is>
          <t>PRIME COST % VS TARGET</t>
        </is>
      </c>
    </row>
    <row r="58" ht="22" customHeight="1">
      <c r="A58" s="4" t="inlineStr">
        <is>
          <t>MANAGEMENT CALL-OUTS</t>
        </is>
      </c>
    </row>
    <row r="59" ht="30" customHeight="1">
      <c r="B59" s="14" t="inlineStr">
        <is>
          <t>How is prime cost behaving?</t>
        </is>
      </c>
      <c r="C59" s="15">
        <f>IF(AVERAGE(Calc!H6:H18)&lt;=Assumptions!$C$13,"Prime cost within target — protect the discipline.","Prime cost above target — investigate food waste, portion creep, or labour scheduling.")</f>
        <v/>
      </c>
    </row>
    <row r="60" ht="30" customHeight="1">
      <c r="B60" s="14" t="inlineStr">
        <is>
          <t>Is margin holding up?</t>
        </is>
      </c>
      <c r="C60" s="15">
        <f>IF(AVERAGE(Calc!I6:I18)&gt;=Assumptions!$C$14,"Gross margin clears the target — pricing and cost discipline are intact.","Gross margin is below target — review pricing, supplier costs, and discount mix.")</f>
        <v/>
      </c>
    </row>
    <row r="61" ht="30" customHeight="1">
      <c r="B61" s="14" t="inlineStr">
        <is>
          <t>Is repeat behaviour healthy?</t>
        </is>
      </c>
      <c r="C61" s="15">
        <f>IF(AVERAGE(Calc!L6:L18)&gt;=Assumptions!$C$16,"Repeat rate at or above target — CRM and product are working.","Repeat rate below target — invest in CRM journeys and on-prem experience before paid acquisition.")</f>
        <v/>
      </c>
    </row>
    <row r="62" ht="30" customHeight="1">
      <c r="B62" s="14" t="inlineStr">
        <is>
          <t>Where is the trend heading?</t>
        </is>
      </c>
      <c r="C62" s="15">
        <f>IF(Calc!N18&gt;=0,"Latest week is up vs prior — protect the win and document what worked.","Latest week is down vs prior — confirm whether it is seasonal, operational, or demand-side.")</f>
        <v/>
      </c>
    </row>
  </sheetData>
  <mergeCells count="38">
    <mergeCell ref="M11:O11"/>
    <mergeCell ref="A9:N9"/>
    <mergeCell ref="E10:G10"/>
    <mergeCell ref="I16:K16"/>
    <mergeCell ref="M10:O10"/>
    <mergeCell ref="E13:G13"/>
    <mergeCell ref="A39:N39"/>
    <mergeCell ref="M13:O13"/>
    <mergeCell ref="M16:O16"/>
    <mergeCell ref="C59:N59"/>
    <mergeCell ref="A1:N1"/>
    <mergeCell ref="B5:N5"/>
    <mergeCell ref="C60:N60"/>
    <mergeCell ref="E11:G11"/>
    <mergeCell ref="I14:K14"/>
    <mergeCell ref="A14:C14"/>
    <mergeCell ref="A17:C17"/>
    <mergeCell ref="C61:N61"/>
    <mergeCell ref="M17:O17"/>
    <mergeCell ref="I17:K17"/>
    <mergeCell ref="G6:N6"/>
    <mergeCell ref="E16:G16"/>
    <mergeCell ref="A10:C10"/>
    <mergeCell ref="M14:O14"/>
    <mergeCell ref="I10:K10"/>
    <mergeCell ref="A13:C13"/>
    <mergeCell ref="I13:K13"/>
    <mergeCell ref="A2:N2"/>
    <mergeCell ref="I11:K11"/>
    <mergeCell ref="C62:N62"/>
    <mergeCell ref="A11:C11"/>
    <mergeCell ref="B6:F6"/>
    <mergeCell ref="E14:G14"/>
    <mergeCell ref="A4:N4"/>
    <mergeCell ref="A20:N20"/>
    <mergeCell ref="E17:G17"/>
    <mergeCell ref="A16:C16"/>
    <mergeCell ref="A58:N58"/>
  </mergeCells>
  <pageMargins left="0.75" right="0.75" top="1" bottom="1" header="0.5" footer="0.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N2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6" customWidth="1" min="2" max="2"/>
    <col width="52" customWidth="1" min="3" max="3"/>
    <col width="24" customWidth="1" min="4" max="4"/>
    <col width="40" customWidth="1" min="5" max="5"/>
  </cols>
  <sheetData>
    <row r="1" ht="30" customHeight="1">
      <c r="A1" s="1" t="inlineStr">
        <is>
          <t>Document Control</t>
        </is>
      </c>
    </row>
    <row r="2" ht="18" customHeight="1">
      <c r="A2" s="2" t="inlineStr">
        <is>
          <t>Authorship · versioning · approvals · change log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DOCUMENT IDENTITY</t>
        </is>
      </c>
    </row>
    <row r="5" ht="22" customHeight="1">
      <c r="B5" s="16" t="inlineStr">
        <is>
          <t>Field</t>
        </is>
      </c>
      <c r="C5" s="16" t="inlineStr">
        <is>
          <t>Value</t>
        </is>
      </c>
    </row>
    <row r="6" ht="20" customHeight="1">
      <c r="B6" s="25" t="inlineStr">
        <is>
          <t>Workbook</t>
        </is>
      </c>
      <c r="C6" s="35" t="inlineStr">
        <is>
          <t>Restaurant KPI Dashboard</t>
        </is>
      </c>
    </row>
    <row r="7" ht="20" customHeight="1">
      <c r="B7" s="25" t="inlineStr">
        <is>
          <t>Prepared by</t>
        </is>
      </c>
      <c r="C7" s="35" t="inlineStr">
        <is>
          <t>Ashmo · Restaurant Growth Toolkit</t>
        </is>
      </c>
    </row>
    <row r="8" ht="20" customHeight="1">
      <c r="B8" s="25" t="inlineStr">
        <is>
          <t>Owner (accountable)</t>
        </is>
      </c>
      <c r="C8" s="35" t="inlineStr">
        <is>
          <t>Marketing Lead</t>
        </is>
      </c>
    </row>
    <row r="9" ht="20" customHeight="1">
      <c r="B9" s="25" t="inlineStr">
        <is>
          <t>Version</t>
        </is>
      </c>
      <c r="C9" s="35" t="inlineStr">
        <is>
          <t>2.0</t>
        </is>
      </c>
    </row>
    <row r="10" ht="20" customHeight="1">
      <c r="B10" s="25" t="inlineStr">
        <is>
          <t>Issued</t>
        </is>
      </c>
      <c r="C10" s="35" t="inlineStr">
        <is>
          <t>2026-05-14</t>
        </is>
      </c>
    </row>
    <row r="11" ht="20" customHeight="1">
      <c r="B11" s="25" t="inlineStr">
        <is>
          <t>Review cadence</t>
        </is>
      </c>
      <c r="C11" s="35" t="inlineStr">
        <is>
          <t>Monthly, or after a material business event</t>
        </is>
      </c>
    </row>
    <row r="12" ht="20" customHeight="1">
      <c r="B12" s="25" t="inlineStr">
        <is>
          <t>Classification</t>
        </is>
      </c>
      <c r="C12" s="35" t="inlineStr">
        <is>
          <t>Internal · Commercially sensitive</t>
        </is>
      </c>
    </row>
    <row r="13" ht="20" customHeight="1">
      <c r="B13" s="25" t="inlineStr">
        <is>
          <t>Currency convention</t>
        </is>
      </c>
      <c r="C13" s="35" t="inlineStr">
        <is>
          <t>Default AED — change in Assumptions tab if your reporting currency differs</t>
        </is>
      </c>
    </row>
    <row r="14" ht="20" customHeight="1">
      <c r="B14" s="25" t="inlineStr">
        <is>
          <t>Source of truth</t>
        </is>
      </c>
      <c r="C14" s="35" t="inlineStr">
        <is>
          <t>This workbook is the single source of truth for the metrics it contains</t>
        </is>
      </c>
    </row>
    <row r="15" ht="20" customHeight="1">
      <c r="B15" s="25" t="inlineStr">
        <is>
          <t>Distribution</t>
        </is>
      </c>
      <c r="C15" s="35" t="inlineStr">
        <is>
          <t>Internal management, board, lender / investor, franchise partners — as appropriate</t>
        </is>
      </c>
    </row>
    <row r="17" ht="22" customHeight="1">
      <c r="A17" s="4" t="inlineStr">
        <is>
          <t>REVIEWERS &amp; APPROVERS</t>
        </is>
      </c>
    </row>
    <row r="18" ht="22" customHeight="1">
      <c r="B18" s="16" t="inlineStr">
        <is>
          <t>Role</t>
        </is>
      </c>
      <c r="C18" s="16" t="inlineStr">
        <is>
          <t>Name</t>
        </is>
      </c>
      <c r="D18" s="16" t="inlineStr">
        <is>
          <t>Approval status</t>
        </is>
      </c>
      <c r="E18" s="16" t="inlineStr">
        <is>
          <t>Comments</t>
        </is>
      </c>
    </row>
    <row r="19">
      <c r="B19" s="25" t="inlineStr">
        <is>
          <t>Founder / CEO</t>
        </is>
      </c>
      <c r="C19" s="39" t="inlineStr"/>
      <c r="D19" s="39" t="inlineStr">
        <is>
          <t>Pending</t>
        </is>
      </c>
      <c r="E19" s="39" t="inlineStr"/>
    </row>
    <row r="20">
      <c r="B20" s="25" t="inlineStr">
        <is>
          <t>Operations Lead</t>
        </is>
      </c>
      <c r="C20" s="39" t="inlineStr"/>
      <c r="D20" s="39" t="inlineStr">
        <is>
          <t>Pending</t>
        </is>
      </c>
      <c r="E20" s="39" t="inlineStr"/>
    </row>
    <row r="21">
      <c r="B21" s="25" t="inlineStr">
        <is>
          <t>Finance Lead</t>
        </is>
      </c>
      <c r="C21" s="39" t="inlineStr"/>
      <c r="D21" s="39" t="inlineStr">
        <is>
          <t>Pending</t>
        </is>
      </c>
      <c r="E21" s="39" t="inlineStr"/>
    </row>
    <row r="22">
      <c r="B22" s="25" t="inlineStr">
        <is>
          <t>Brand / Marketing Lead</t>
        </is>
      </c>
      <c r="C22" s="39" t="inlineStr"/>
      <c r="D22" s="39" t="inlineStr">
        <is>
          <t>Pending</t>
        </is>
      </c>
      <c r="E22" s="39" t="inlineStr"/>
    </row>
    <row r="24" ht="22" customHeight="1">
      <c r="A24" s="4" t="inlineStr">
        <is>
          <t>CHANGE LOG</t>
        </is>
      </c>
    </row>
    <row r="25" ht="22" customHeight="1">
      <c r="B25" s="16" t="inlineStr">
        <is>
          <t>Date</t>
        </is>
      </c>
      <c r="C25" s="16" t="inlineStr">
        <is>
          <t>Author</t>
        </is>
      </c>
      <c r="D25" s="16" t="inlineStr">
        <is>
          <t>Version</t>
        </is>
      </c>
      <c r="E25" s="16" t="inlineStr">
        <is>
          <t>Change summary</t>
        </is>
      </c>
    </row>
    <row r="26" ht="28" customHeight="1">
      <c r="B26" s="48" t="inlineStr">
        <is>
          <t>2026-05-14</t>
        </is>
      </c>
      <c r="C26" s="48" t="inlineStr">
        <is>
          <t>Ashmo Toolkit</t>
        </is>
      </c>
      <c r="D26" s="48" t="inlineStr">
        <is>
          <t>3.0</t>
        </is>
      </c>
      <c r="E26" s="48" t="inlineStr">
        <is>
          <t>v3 rebuild: currency-neutral, deeper domain logic, expanded checks, scorecards, sensitivity tables, and CEO/board callouts. Sample data is illustrative — replace with your own.</t>
        </is>
      </c>
    </row>
    <row r="27" ht="28" customHeight="1">
      <c r="B27" s="52" t="inlineStr"/>
      <c r="C27" s="52" t="inlineStr"/>
      <c r="D27" s="52" t="inlineStr"/>
      <c r="E27" s="52" t="inlineStr"/>
    </row>
    <row r="28" ht="28" customHeight="1">
      <c r="B28" s="52" t="inlineStr"/>
      <c r="C28" s="52" t="inlineStr"/>
      <c r="D28" s="52" t="inlineStr"/>
      <c r="E28" s="52" t="inlineStr"/>
    </row>
  </sheetData>
  <mergeCells count="5">
    <mergeCell ref="A17:N17"/>
    <mergeCell ref="A4:N4"/>
    <mergeCell ref="A24:N24"/>
    <mergeCell ref="A2:N2"/>
    <mergeCell ref="A1:N1"/>
  </mergeCells>
  <conditionalFormatting sqref="D19:D22">
    <cfRule type="cellIs" priority="1" operator="equal" dxfId="1" stopIfTrue="0">
      <formula>"Approved"</formula>
    </cfRule>
    <cfRule type="cellIs" priority="2" operator="equal" dxfId="2" stopIfTrue="0">
      <formula>"Pending"</formula>
    </cfRule>
    <cfRule type="cellIs" priority="3" operator="equal" dxfId="2" stopIfTrue="0">
      <formula>"Approved w/ comments"</formula>
    </cfRule>
    <cfRule type="cellIs" priority="4" operator="equal" dxfId="0" stopIfTrue="0">
      <formula>"Rejected"</formula>
    </cfRule>
  </conditionalFormatting>
  <dataValidations count="1">
    <dataValidation sqref="D19:D22" showDropDown="0" showInputMessage="0" showErrorMessage="0" allowBlank="1" errorTitle="Invalid choice" error="Choose from the dropdown list." type="list">
      <formula1>"Pending,Approved,Approved w/ comments,Rejected"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8"/>
  <sheetViews>
    <sheetView showGridLines="0" workbookViewId="0">
      <pane xSplit="2" ySplit="5" topLeftCell="C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10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6" customWidth="1" min="13" max="13"/>
  </cols>
  <sheetData>
    <row r="1" ht="30" customHeight="1">
      <c r="A1" s="1" t="inlineStr">
        <is>
          <t>Weekly Operating Inputs</t>
        </is>
      </c>
    </row>
    <row r="2" ht="18" customHeight="1">
      <c r="A2" s="2" t="inlineStr">
        <is>
          <t>One row per week · 13-week rolling view feeds the dashboard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WEEKLY INPUTS</t>
        </is>
      </c>
    </row>
    <row r="5" ht="22" customHeight="1">
      <c r="B5" s="16" t="inlineStr">
        <is>
          <t>Week #</t>
        </is>
      </c>
      <c r="C5" s="16" t="inlineStr">
        <is>
          <t>Net sales</t>
        </is>
      </c>
      <c r="D5" s="16" t="inlineStr">
        <is>
          <t>Transactions</t>
        </is>
      </c>
      <c r="E5" s="16" t="inlineStr">
        <is>
          <t>Footfall</t>
        </is>
      </c>
      <c r="F5" s="16" t="inlineStr">
        <is>
          <t>Delivery sales</t>
        </is>
      </c>
      <c r="G5" s="16" t="inlineStr">
        <is>
          <t>COGS (food)</t>
        </is>
      </c>
      <c r="H5" s="16" t="inlineStr">
        <is>
          <t>Labor cost</t>
        </is>
      </c>
      <c r="I5" s="16" t="inlineStr">
        <is>
          <t>Other variable</t>
        </is>
      </c>
      <c r="J5" s="16" t="inlineStr">
        <is>
          <t>Fixed cost</t>
        </is>
      </c>
      <c r="K5" s="16" t="inlineStr">
        <is>
          <t>Marketing spend</t>
        </is>
      </c>
      <c r="L5" s="16" t="inlineStr">
        <is>
          <t>Repeat customers</t>
        </is>
      </c>
      <c r="M5" s="16" t="inlineStr">
        <is>
          <t>Complaints</t>
        </is>
      </c>
    </row>
    <row r="6" ht="22" customHeight="1">
      <c r="B6" s="17" t="n">
        <v>1</v>
      </c>
      <c r="C6" s="18" t="n">
        <v>142000</v>
      </c>
      <c r="D6" s="19" t="n">
        <v>6320</v>
      </c>
      <c r="E6" s="19" t="n">
        <v>8800</v>
      </c>
      <c r="F6" s="18" t="n">
        <v>49000</v>
      </c>
      <c r="G6" s="18" t="n">
        <v>39800</v>
      </c>
      <c r="H6" s="18" t="n">
        <v>35500</v>
      </c>
      <c r="I6" s="18" t="n">
        <v>12500</v>
      </c>
      <c r="J6" s="18" t="n">
        <v>22000</v>
      </c>
      <c r="K6" s="18" t="n">
        <v>8500</v>
      </c>
      <c r="L6" s="19" t="n">
        <v>1900</v>
      </c>
      <c r="M6" s="19" t="n">
        <v>12</v>
      </c>
    </row>
    <row r="7" ht="22" customHeight="1">
      <c r="B7" s="17" t="n">
        <v>2</v>
      </c>
      <c r="C7" s="18" t="n">
        <v>138500</v>
      </c>
      <c r="D7" s="19" t="n">
        <v>6210</v>
      </c>
      <c r="E7" s="19" t="n">
        <v>8600</v>
      </c>
      <c r="F7" s="18" t="n">
        <v>47500</v>
      </c>
      <c r="G7" s="18" t="n">
        <v>39000</v>
      </c>
      <c r="H7" s="18" t="n">
        <v>35200</v>
      </c>
      <c r="I7" s="18" t="n">
        <v>12200</v>
      </c>
      <c r="J7" s="18" t="n">
        <v>22000</v>
      </c>
      <c r="K7" s="18" t="n">
        <v>8500</v>
      </c>
      <c r="L7" s="19" t="n">
        <v>1880</v>
      </c>
      <c r="M7" s="19" t="n">
        <v>14</v>
      </c>
    </row>
    <row r="8" ht="22" customHeight="1">
      <c r="B8" s="17" t="n">
        <v>3</v>
      </c>
      <c r="C8" s="18" t="n">
        <v>145000</v>
      </c>
      <c r="D8" s="19" t="n">
        <v>6440</v>
      </c>
      <c r="E8" s="19" t="n">
        <v>8950</v>
      </c>
      <c r="F8" s="18" t="n">
        <v>50800</v>
      </c>
      <c r="G8" s="18" t="n">
        <v>41600</v>
      </c>
      <c r="H8" s="18" t="n">
        <v>35800</v>
      </c>
      <c r="I8" s="18" t="n">
        <v>12700</v>
      </c>
      <c r="J8" s="18" t="n">
        <v>22000</v>
      </c>
      <c r="K8" s="18" t="n">
        <v>9100</v>
      </c>
      <c r="L8" s="19" t="n">
        <v>1950</v>
      </c>
      <c r="M8" s="19" t="n">
        <v>11</v>
      </c>
    </row>
    <row r="9" ht="22" customHeight="1">
      <c r="B9" s="17" t="n">
        <v>4</v>
      </c>
      <c r="C9" s="18" t="n">
        <v>151000</v>
      </c>
      <c r="D9" s="19" t="n">
        <v>6680</v>
      </c>
      <c r="E9" s="19" t="n">
        <v>9200</v>
      </c>
      <c r="F9" s="18" t="n">
        <v>52400</v>
      </c>
      <c r="G9" s="18" t="n">
        <v>43000</v>
      </c>
      <c r="H9" s="18" t="n">
        <v>36100</v>
      </c>
      <c r="I9" s="18" t="n">
        <v>13100</v>
      </c>
      <c r="J9" s="18" t="n">
        <v>22000</v>
      </c>
      <c r="K9" s="18" t="n">
        <v>9100</v>
      </c>
      <c r="L9" s="19" t="n">
        <v>2010</v>
      </c>
      <c r="M9" s="19" t="n">
        <v>10</v>
      </c>
    </row>
    <row r="10" ht="22" customHeight="1">
      <c r="B10" s="17" t="n">
        <v>5</v>
      </c>
      <c r="C10" s="18" t="n">
        <v>154500</v>
      </c>
      <c r="D10" s="19" t="n">
        <v>6810</v>
      </c>
      <c r="E10" s="19" t="n">
        <v>9400</v>
      </c>
      <c r="F10" s="18" t="n">
        <v>53600</v>
      </c>
      <c r="G10" s="18" t="n">
        <v>44000</v>
      </c>
      <c r="H10" s="18" t="n">
        <v>36300</v>
      </c>
      <c r="I10" s="18" t="n">
        <v>13300</v>
      </c>
      <c r="J10" s="18" t="n">
        <v>22000</v>
      </c>
      <c r="K10" s="18" t="n">
        <v>9400</v>
      </c>
      <c r="L10" s="19" t="n">
        <v>2080</v>
      </c>
      <c r="M10" s="19" t="n">
        <v>9</v>
      </c>
    </row>
    <row r="11" ht="22" customHeight="1">
      <c r="B11" s="17" t="n">
        <v>6</v>
      </c>
      <c r="C11" s="18" t="n">
        <v>149000</v>
      </c>
      <c r="D11" s="19" t="n">
        <v>6620</v>
      </c>
      <c r="E11" s="19" t="n">
        <v>9100</v>
      </c>
      <c r="F11" s="18" t="n">
        <v>51900</v>
      </c>
      <c r="G11" s="18" t="n">
        <v>42500</v>
      </c>
      <c r="H11" s="18" t="n">
        <v>36000</v>
      </c>
      <c r="I11" s="18" t="n">
        <v>12900</v>
      </c>
      <c r="J11" s="18" t="n">
        <v>22000</v>
      </c>
      <c r="K11" s="18" t="n">
        <v>9400</v>
      </c>
      <c r="L11" s="19" t="n">
        <v>2030</v>
      </c>
      <c r="M11" s="19" t="n">
        <v>13</v>
      </c>
    </row>
    <row r="12" ht="22" customHeight="1">
      <c r="B12" s="17" t="n">
        <v>7</v>
      </c>
      <c r="C12" s="18" t="n">
        <v>156800</v>
      </c>
      <c r="D12" s="19" t="n">
        <v>6920</v>
      </c>
      <c r="E12" s="19" t="n">
        <v>9550</v>
      </c>
      <c r="F12" s="18" t="n">
        <v>54600</v>
      </c>
      <c r="G12" s="18" t="n">
        <v>44400</v>
      </c>
      <c r="H12" s="18" t="n">
        <v>36500</v>
      </c>
      <c r="I12" s="18" t="n">
        <v>13400</v>
      </c>
      <c r="J12" s="18" t="n">
        <v>22000</v>
      </c>
      <c r="K12" s="18" t="n">
        <v>9700</v>
      </c>
      <c r="L12" s="19" t="n">
        <v>2150</v>
      </c>
      <c r="M12" s="19" t="n">
        <v>8</v>
      </c>
    </row>
    <row r="13" ht="22" customHeight="1">
      <c r="B13" s="17" t="n">
        <v>8</v>
      </c>
      <c r="C13" s="18" t="n">
        <v>162400</v>
      </c>
      <c r="D13" s="19" t="n">
        <v>7180</v>
      </c>
      <c r="E13" s="19" t="n">
        <v>9800</v>
      </c>
      <c r="F13" s="18" t="n">
        <v>56700</v>
      </c>
      <c r="G13" s="18" t="n">
        <v>45800</v>
      </c>
      <c r="H13" s="18" t="n">
        <v>36900</v>
      </c>
      <c r="I13" s="18" t="n">
        <v>13800</v>
      </c>
      <c r="J13" s="18" t="n">
        <v>22000</v>
      </c>
      <c r="K13" s="18" t="n">
        <v>9700</v>
      </c>
      <c r="L13" s="19" t="n">
        <v>2230</v>
      </c>
      <c r="M13" s="19" t="n">
        <v>9</v>
      </c>
    </row>
    <row r="14" ht="22" customHeight="1">
      <c r="B14" s="17" t="n">
        <v>9</v>
      </c>
      <c r="C14" s="18" t="n">
        <v>159000</v>
      </c>
      <c r="D14" s="19" t="n">
        <v>7050</v>
      </c>
      <c r="E14" s="19" t="n">
        <v>9650</v>
      </c>
      <c r="F14" s="18" t="n">
        <v>55500</v>
      </c>
      <c r="G14" s="18" t="n">
        <v>45200</v>
      </c>
      <c r="H14" s="18" t="n">
        <v>36700</v>
      </c>
      <c r="I14" s="18" t="n">
        <v>13600</v>
      </c>
      <c r="J14" s="18" t="n">
        <v>22000</v>
      </c>
      <c r="K14" s="18" t="n">
        <v>10200</v>
      </c>
      <c r="L14" s="19" t="n">
        <v>2200</v>
      </c>
      <c r="M14" s="19" t="n">
        <v>11</v>
      </c>
    </row>
    <row r="15" ht="22" customHeight="1">
      <c r="B15" s="17" t="n">
        <v>10</v>
      </c>
      <c r="C15" s="18" t="n">
        <v>165000</v>
      </c>
      <c r="D15" s="19" t="n">
        <v>7300</v>
      </c>
      <c r="E15" s="19" t="n">
        <v>9900</v>
      </c>
      <c r="F15" s="18" t="n">
        <v>57700</v>
      </c>
      <c r="G15" s="18" t="n">
        <v>46500</v>
      </c>
      <c r="H15" s="18" t="n">
        <v>37100</v>
      </c>
      <c r="I15" s="18" t="n">
        <v>14000</v>
      </c>
      <c r="J15" s="18" t="n">
        <v>22000</v>
      </c>
      <c r="K15" s="18" t="n">
        <v>10200</v>
      </c>
      <c r="L15" s="19" t="n">
        <v>2280</v>
      </c>
      <c r="M15" s="19" t="n">
        <v>7</v>
      </c>
    </row>
    <row r="16" ht="22" customHeight="1">
      <c r="B16" s="17" t="n">
        <v>11</v>
      </c>
      <c r="C16" s="18" t="n">
        <v>168500</v>
      </c>
      <c r="D16" s="19" t="n">
        <v>7420</v>
      </c>
      <c r="E16" s="19" t="n">
        <v>10050</v>
      </c>
      <c r="F16" s="18" t="n">
        <v>58900</v>
      </c>
      <c r="G16" s="18" t="n">
        <v>47200</v>
      </c>
      <c r="H16" s="18" t="n">
        <v>37300</v>
      </c>
      <c r="I16" s="18" t="n">
        <v>14200</v>
      </c>
      <c r="J16" s="18" t="n">
        <v>22000</v>
      </c>
      <c r="K16" s="18" t="n">
        <v>10500</v>
      </c>
      <c r="L16" s="19" t="n">
        <v>2330</v>
      </c>
      <c r="M16" s="19" t="n">
        <v>8</v>
      </c>
    </row>
    <row r="17" ht="22" customHeight="1">
      <c r="B17" s="17" t="n">
        <v>12</v>
      </c>
      <c r="C17" s="18" t="n">
        <v>172000</v>
      </c>
      <c r="D17" s="19" t="n">
        <v>7580</v>
      </c>
      <c r="E17" s="19" t="n">
        <v>10200</v>
      </c>
      <c r="F17" s="18" t="n">
        <v>60100</v>
      </c>
      <c r="G17" s="18" t="n">
        <v>48000</v>
      </c>
      <c r="H17" s="18" t="n">
        <v>37500</v>
      </c>
      <c r="I17" s="18" t="n">
        <v>14400</v>
      </c>
      <c r="J17" s="18" t="n">
        <v>22000</v>
      </c>
      <c r="K17" s="18" t="n">
        <v>10500</v>
      </c>
      <c r="L17" s="19" t="n">
        <v>2390</v>
      </c>
      <c r="M17" s="19" t="n">
        <v>6</v>
      </c>
    </row>
    <row r="18" ht="22" customHeight="1">
      <c r="B18" s="17" t="n">
        <v>13</v>
      </c>
      <c r="C18" s="18" t="n">
        <v>178000</v>
      </c>
      <c r="D18" s="19" t="n">
        <v>7820</v>
      </c>
      <c r="E18" s="19" t="n">
        <v>10500</v>
      </c>
      <c r="F18" s="18" t="n">
        <v>62200</v>
      </c>
      <c r="G18" s="18" t="n">
        <v>49500</v>
      </c>
      <c r="H18" s="18" t="n">
        <v>37900</v>
      </c>
      <c r="I18" s="18" t="n">
        <v>14700</v>
      </c>
      <c r="J18" s="18" t="n">
        <v>22000</v>
      </c>
      <c r="K18" s="18" t="n">
        <v>10800</v>
      </c>
      <c r="L18" s="19" t="n">
        <v>2470</v>
      </c>
      <c r="M18" s="19" t="n">
        <v>5</v>
      </c>
    </row>
  </sheetData>
  <autoFilter ref="B5:M18"/>
  <mergeCells count="3">
    <mergeCell ref="A4:N4"/>
    <mergeCell ref="A2:N2"/>
    <mergeCell ref="A1:N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3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0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</cols>
  <sheetData>
    <row r="1" ht="30" customHeight="1">
      <c r="A1" s="1" t="inlineStr">
        <is>
          <t>Calculations</t>
        </is>
      </c>
    </row>
    <row r="2" ht="18" customHeight="1">
      <c r="A2" s="2" t="inlineStr">
        <is>
          <t>Per-week derived metrics · variance vs target · 13-wk rollup · health score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PER-WEEK DERIVED METRICS</t>
        </is>
      </c>
    </row>
    <row r="5" ht="22" customHeight="1">
      <c r="B5" s="16" t="inlineStr">
        <is>
          <t>Week</t>
        </is>
      </c>
      <c r="C5" s="16" t="inlineStr">
        <is>
          <t>AOV</t>
        </is>
      </c>
      <c r="D5" s="16" t="inlineStr">
        <is>
          <t>Footfall conv %</t>
        </is>
      </c>
      <c r="E5" s="16" t="inlineStr">
        <is>
          <t>Delivery mix %</t>
        </is>
      </c>
      <c r="F5" s="16" t="inlineStr">
        <is>
          <t>Food cost %</t>
        </is>
      </c>
      <c r="G5" s="16" t="inlineStr">
        <is>
          <t>Labor cost %</t>
        </is>
      </c>
      <c r="H5" s="16" t="inlineStr">
        <is>
          <t>Prime cost %</t>
        </is>
      </c>
      <c r="I5" s="16" t="inlineStr">
        <is>
          <t>Gross margin %</t>
        </is>
      </c>
      <c r="J5" s="16" t="inlineStr">
        <is>
          <t>Contribution / week</t>
        </is>
      </c>
      <c r="K5" s="16" t="inlineStr">
        <is>
          <t>Marketing %</t>
        </is>
      </c>
      <c r="L5" s="16" t="inlineStr">
        <is>
          <t>Repeat rate %</t>
        </is>
      </c>
      <c r="M5" s="16" t="inlineStr">
        <is>
          <t>Complaints / 1000 tx</t>
        </is>
      </c>
      <c r="N5" s="16" t="inlineStr">
        <is>
          <t>Sales vs prior wk</t>
        </is>
      </c>
    </row>
    <row r="6" ht="20" customHeight="1">
      <c r="B6" s="20">
        <f>Inputs!B6</f>
        <v/>
      </c>
      <c r="C6" s="21">
        <f>IFERROR(Inputs!C6/Inputs!D6,0)</f>
        <v/>
      </c>
      <c r="D6" s="22">
        <f>IFERROR(Inputs!D6/Inputs!E6,0)</f>
        <v/>
      </c>
      <c r="E6" s="22">
        <f>IFERROR(Inputs!F6/Inputs!C6,0)</f>
        <v/>
      </c>
      <c r="F6" s="22">
        <f>IFERROR(Inputs!G6/Inputs!C6,0)</f>
        <v/>
      </c>
      <c r="G6" s="22">
        <f>IFERROR(Inputs!H6/Inputs!C6,0)</f>
        <v/>
      </c>
      <c r="H6" s="22">
        <f>IFERROR((Inputs!G6+Inputs!H6)/Inputs!C6,0)</f>
        <v/>
      </c>
      <c r="I6" s="22">
        <f>IFERROR((Inputs!C6-Inputs!G6)/Inputs!C6,0)</f>
        <v/>
      </c>
      <c r="J6" s="23">
        <f>IFERROR(Inputs!C6-Inputs!G6-Inputs!H6-Inputs!I6-Inputs!K6,0)</f>
        <v/>
      </c>
      <c r="K6" s="22">
        <f>IFERROR(Inputs!K6/Inputs!C6,0)</f>
        <v/>
      </c>
      <c r="L6" s="22">
        <f>IFERROR(Inputs!L6/Inputs!D6,0)</f>
        <v/>
      </c>
      <c r="M6" s="24">
        <f>IFERROR(Inputs!M6/Inputs!D6*1000,0)</f>
        <v/>
      </c>
      <c r="N6" s="22">
        <f>""</f>
        <v/>
      </c>
    </row>
    <row r="7" ht="20" customHeight="1">
      <c r="B7" s="20">
        <f>Inputs!B7</f>
        <v/>
      </c>
      <c r="C7" s="21">
        <f>IFERROR(Inputs!C7/Inputs!D7,0)</f>
        <v/>
      </c>
      <c r="D7" s="22">
        <f>IFERROR(Inputs!D7/Inputs!E7,0)</f>
        <v/>
      </c>
      <c r="E7" s="22">
        <f>IFERROR(Inputs!F7/Inputs!C7,0)</f>
        <v/>
      </c>
      <c r="F7" s="22">
        <f>IFERROR(Inputs!G7/Inputs!C7,0)</f>
        <v/>
      </c>
      <c r="G7" s="22">
        <f>IFERROR(Inputs!H7/Inputs!C7,0)</f>
        <v/>
      </c>
      <c r="H7" s="22">
        <f>IFERROR((Inputs!G7+Inputs!H7)/Inputs!C7,0)</f>
        <v/>
      </c>
      <c r="I7" s="22">
        <f>IFERROR((Inputs!C7-Inputs!G7)/Inputs!C7,0)</f>
        <v/>
      </c>
      <c r="J7" s="23">
        <f>IFERROR(Inputs!C7-Inputs!G7-Inputs!H7-Inputs!I7-Inputs!K7,0)</f>
        <v/>
      </c>
      <c r="K7" s="22">
        <f>IFERROR(Inputs!K7/Inputs!C7,0)</f>
        <v/>
      </c>
      <c r="L7" s="22">
        <f>IFERROR(Inputs!L7/Inputs!D7,0)</f>
        <v/>
      </c>
      <c r="M7" s="24">
        <f>IFERROR(Inputs!M7/Inputs!D7*1000,0)</f>
        <v/>
      </c>
      <c r="N7" s="22">
        <f>IFERROR(Inputs!C7/Inputs!C6-1,0)</f>
        <v/>
      </c>
    </row>
    <row r="8" ht="20" customHeight="1">
      <c r="B8" s="20">
        <f>Inputs!B8</f>
        <v/>
      </c>
      <c r="C8" s="21">
        <f>IFERROR(Inputs!C8/Inputs!D8,0)</f>
        <v/>
      </c>
      <c r="D8" s="22">
        <f>IFERROR(Inputs!D8/Inputs!E8,0)</f>
        <v/>
      </c>
      <c r="E8" s="22">
        <f>IFERROR(Inputs!F8/Inputs!C8,0)</f>
        <v/>
      </c>
      <c r="F8" s="22">
        <f>IFERROR(Inputs!G8/Inputs!C8,0)</f>
        <v/>
      </c>
      <c r="G8" s="22">
        <f>IFERROR(Inputs!H8/Inputs!C8,0)</f>
        <v/>
      </c>
      <c r="H8" s="22">
        <f>IFERROR((Inputs!G8+Inputs!H8)/Inputs!C8,0)</f>
        <v/>
      </c>
      <c r="I8" s="22">
        <f>IFERROR((Inputs!C8-Inputs!G8)/Inputs!C8,0)</f>
        <v/>
      </c>
      <c r="J8" s="23">
        <f>IFERROR(Inputs!C8-Inputs!G8-Inputs!H8-Inputs!I8-Inputs!K8,0)</f>
        <v/>
      </c>
      <c r="K8" s="22">
        <f>IFERROR(Inputs!K8/Inputs!C8,0)</f>
        <v/>
      </c>
      <c r="L8" s="22">
        <f>IFERROR(Inputs!L8/Inputs!D8,0)</f>
        <v/>
      </c>
      <c r="M8" s="24">
        <f>IFERROR(Inputs!M8/Inputs!D8*1000,0)</f>
        <v/>
      </c>
      <c r="N8" s="22">
        <f>IFERROR(Inputs!C8/Inputs!C7-1,0)</f>
        <v/>
      </c>
    </row>
    <row r="9" ht="20" customHeight="1">
      <c r="B9" s="20">
        <f>Inputs!B9</f>
        <v/>
      </c>
      <c r="C9" s="21">
        <f>IFERROR(Inputs!C9/Inputs!D9,0)</f>
        <v/>
      </c>
      <c r="D9" s="22">
        <f>IFERROR(Inputs!D9/Inputs!E9,0)</f>
        <v/>
      </c>
      <c r="E9" s="22">
        <f>IFERROR(Inputs!F9/Inputs!C9,0)</f>
        <v/>
      </c>
      <c r="F9" s="22">
        <f>IFERROR(Inputs!G9/Inputs!C9,0)</f>
        <v/>
      </c>
      <c r="G9" s="22">
        <f>IFERROR(Inputs!H9/Inputs!C9,0)</f>
        <v/>
      </c>
      <c r="H9" s="22">
        <f>IFERROR((Inputs!G9+Inputs!H9)/Inputs!C9,0)</f>
        <v/>
      </c>
      <c r="I9" s="22">
        <f>IFERROR((Inputs!C9-Inputs!G9)/Inputs!C9,0)</f>
        <v/>
      </c>
      <c r="J9" s="23">
        <f>IFERROR(Inputs!C9-Inputs!G9-Inputs!H9-Inputs!I9-Inputs!K9,0)</f>
        <v/>
      </c>
      <c r="K9" s="22">
        <f>IFERROR(Inputs!K9/Inputs!C9,0)</f>
        <v/>
      </c>
      <c r="L9" s="22">
        <f>IFERROR(Inputs!L9/Inputs!D9,0)</f>
        <v/>
      </c>
      <c r="M9" s="24">
        <f>IFERROR(Inputs!M9/Inputs!D9*1000,0)</f>
        <v/>
      </c>
      <c r="N9" s="22">
        <f>IFERROR(Inputs!C9/Inputs!C8-1,0)</f>
        <v/>
      </c>
    </row>
    <row r="10" ht="20" customHeight="1">
      <c r="B10" s="20">
        <f>Inputs!B10</f>
        <v/>
      </c>
      <c r="C10" s="21">
        <f>IFERROR(Inputs!C10/Inputs!D10,0)</f>
        <v/>
      </c>
      <c r="D10" s="22">
        <f>IFERROR(Inputs!D10/Inputs!E10,0)</f>
        <v/>
      </c>
      <c r="E10" s="22">
        <f>IFERROR(Inputs!F10/Inputs!C10,0)</f>
        <v/>
      </c>
      <c r="F10" s="22">
        <f>IFERROR(Inputs!G10/Inputs!C10,0)</f>
        <v/>
      </c>
      <c r="G10" s="22">
        <f>IFERROR(Inputs!H10/Inputs!C10,0)</f>
        <v/>
      </c>
      <c r="H10" s="22">
        <f>IFERROR((Inputs!G10+Inputs!H10)/Inputs!C10,0)</f>
        <v/>
      </c>
      <c r="I10" s="22">
        <f>IFERROR((Inputs!C10-Inputs!G10)/Inputs!C10,0)</f>
        <v/>
      </c>
      <c r="J10" s="23">
        <f>IFERROR(Inputs!C10-Inputs!G10-Inputs!H10-Inputs!I10-Inputs!K10,0)</f>
        <v/>
      </c>
      <c r="K10" s="22">
        <f>IFERROR(Inputs!K10/Inputs!C10,0)</f>
        <v/>
      </c>
      <c r="L10" s="22">
        <f>IFERROR(Inputs!L10/Inputs!D10,0)</f>
        <v/>
      </c>
      <c r="M10" s="24">
        <f>IFERROR(Inputs!M10/Inputs!D10*1000,0)</f>
        <v/>
      </c>
      <c r="N10" s="22">
        <f>IFERROR(Inputs!C10/Inputs!C9-1,0)</f>
        <v/>
      </c>
    </row>
    <row r="11" ht="20" customHeight="1">
      <c r="B11" s="20">
        <f>Inputs!B11</f>
        <v/>
      </c>
      <c r="C11" s="21">
        <f>IFERROR(Inputs!C11/Inputs!D11,0)</f>
        <v/>
      </c>
      <c r="D11" s="22">
        <f>IFERROR(Inputs!D11/Inputs!E11,0)</f>
        <v/>
      </c>
      <c r="E11" s="22">
        <f>IFERROR(Inputs!F11/Inputs!C11,0)</f>
        <v/>
      </c>
      <c r="F11" s="22">
        <f>IFERROR(Inputs!G11/Inputs!C11,0)</f>
        <v/>
      </c>
      <c r="G11" s="22">
        <f>IFERROR(Inputs!H11/Inputs!C11,0)</f>
        <v/>
      </c>
      <c r="H11" s="22">
        <f>IFERROR((Inputs!G11+Inputs!H11)/Inputs!C11,0)</f>
        <v/>
      </c>
      <c r="I11" s="22">
        <f>IFERROR((Inputs!C11-Inputs!G11)/Inputs!C11,0)</f>
        <v/>
      </c>
      <c r="J11" s="23">
        <f>IFERROR(Inputs!C11-Inputs!G11-Inputs!H11-Inputs!I11-Inputs!K11,0)</f>
        <v/>
      </c>
      <c r="K11" s="22">
        <f>IFERROR(Inputs!K11/Inputs!C11,0)</f>
        <v/>
      </c>
      <c r="L11" s="22">
        <f>IFERROR(Inputs!L11/Inputs!D11,0)</f>
        <v/>
      </c>
      <c r="M11" s="24">
        <f>IFERROR(Inputs!M11/Inputs!D11*1000,0)</f>
        <v/>
      </c>
      <c r="N11" s="22">
        <f>IFERROR(Inputs!C11/Inputs!C10-1,0)</f>
        <v/>
      </c>
    </row>
    <row r="12" ht="20" customHeight="1">
      <c r="B12" s="20">
        <f>Inputs!B12</f>
        <v/>
      </c>
      <c r="C12" s="21">
        <f>IFERROR(Inputs!C12/Inputs!D12,0)</f>
        <v/>
      </c>
      <c r="D12" s="22">
        <f>IFERROR(Inputs!D12/Inputs!E12,0)</f>
        <v/>
      </c>
      <c r="E12" s="22">
        <f>IFERROR(Inputs!F12/Inputs!C12,0)</f>
        <v/>
      </c>
      <c r="F12" s="22">
        <f>IFERROR(Inputs!G12/Inputs!C12,0)</f>
        <v/>
      </c>
      <c r="G12" s="22">
        <f>IFERROR(Inputs!H12/Inputs!C12,0)</f>
        <v/>
      </c>
      <c r="H12" s="22">
        <f>IFERROR((Inputs!G12+Inputs!H12)/Inputs!C12,0)</f>
        <v/>
      </c>
      <c r="I12" s="22">
        <f>IFERROR((Inputs!C12-Inputs!G12)/Inputs!C12,0)</f>
        <v/>
      </c>
      <c r="J12" s="23">
        <f>IFERROR(Inputs!C12-Inputs!G12-Inputs!H12-Inputs!I12-Inputs!K12,0)</f>
        <v/>
      </c>
      <c r="K12" s="22">
        <f>IFERROR(Inputs!K12/Inputs!C12,0)</f>
        <v/>
      </c>
      <c r="L12" s="22">
        <f>IFERROR(Inputs!L12/Inputs!D12,0)</f>
        <v/>
      </c>
      <c r="M12" s="24">
        <f>IFERROR(Inputs!M12/Inputs!D12*1000,0)</f>
        <v/>
      </c>
      <c r="N12" s="22">
        <f>IFERROR(Inputs!C12/Inputs!C11-1,0)</f>
        <v/>
      </c>
    </row>
    <row r="13" ht="20" customHeight="1">
      <c r="B13" s="20">
        <f>Inputs!B13</f>
        <v/>
      </c>
      <c r="C13" s="21">
        <f>IFERROR(Inputs!C13/Inputs!D13,0)</f>
        <v/>
      </c>
      <c r="D13" s="22">
        <f>IFERROR(Inputs!D13/Inputs!E13,0)</f>
        <v/>
      </c>
      <c r="E13" s="22">
        <f>IFERROR(Inputs!F13/Inputs!C13,0)</f>
        <v/>
      </c>
      <c r="F13" s="22">
        <f>IFERROR(Inputs!G13/Inputs!C13,0)</f>
        <v/>
      </c>
      <c r="G13" s="22">
        <f>IFERROR(Inputs!H13/Inputs!C13,0)</f>
        <v/>
      </c>
      <c r="H13" s="22">
        <f>IFERROR((Inputs!G13+Inputs!H13)/Inputs!C13,0)</f>
        <v/>
      </c>
      <c r="I13" s="22">
        <f>IFERROR((Inputs!C13-Inputs!G13)/Inputs!C13,0)</f>
        <v/>
      </c>
      <c r="J13" s="23">
        <f>IFERROR(Inputs!C13-Inputs!G13-Inputs!H13-Inputs!I13-Inputs!K13,0)</f>
        <v/>
      </c>
      <c r="K13" s="22">
        <f>IFERROR(Inputs!K13/Inputs!C13,0)</f>
        <v/>
      </c>
      <c r="L13" s="22">
        <f>IFERROR(Inputs!L13/Inputs!D13,0)</f>
        <v/>
      </c>
      <c r="M13" s="24">
        <f>IFERROR(Inputs!M13/Inputs!D13*1000,0)</f>
        <v/>
      </c>
      <c r="N13" s="22">
        <f>IFERROR(Inputs!C13/Inputs!C12-1,0)</f>
        <v/>
      </c>
    </row>
    <row r="14" ht="20" customHeight="1">
      <c r="B14" s="20">
        <f>Inputs!B14</f>
        <v/>
      </c>
      <c r="C14" s="21">
        <f>IFERROR(Inputs!C14/Inputs!D14,0)</f>
        <v/>
      </c>
      <c r="D14" s="22">
        <f>IFERROR(Inputs!D14/Inputs!E14,0)</f>
        <v/>
      </c>
      <c r="E14" s="22">
        <f>IFERROR(Inputs!F14/Inputs!C14,0)</f>
        <v/>
      </c>
      <c r="F14" s="22">
        <f>IFERROR(Inputs!G14/Inputs!C14,0)</f>
        <v/>
      </c>
      <c r="G14" s="22">
        <f>IFERROR(Inputs!H14/Inputs!C14,0)</f>
        <v/>
      </c>
      <c r="H14" s="22">
        <f>IFERROR((Inputs!G14+Inputs!H14)/Inputs!C14,0)</f>
        <v/>
      </c>
      <c r="I14" s="22">
        <f>IFERROR((Inputs!C14-Inputs!G14)/Inputs!C14,0)</f>
        <v/>
      </c>
      <c r="J14" s="23">
        <f>IFERROR(Inputs!C14-Inputs!G14-Inputs!H14-Inputs!I14-Inputs!K14,0)</f>
        <v/>
      </c>
      <c r="K14" s="22">
        <f>IFERROR(Inputs!K14/Inputs!C14,0)</f>
        <v/>
      </c>
      <c r="L14" s="22">
        <f>IFERROR(Inputs!L14/Inputs!D14,0)</f>
        <v/>
      </c>
      <c r="M14" s="24">
        <f>IFERROR(Inputs!M14/Inputs!D14*1000,0)</f>
        <v/>
      </c>
      <c r="N14" s="22">
        <f>IFERROR(Inputs!C14/Inputs!C13-1,0)</f>
        <v/>
      </c>
    </row>
    <row r="15" ht="20" customHeight="1">
      <c r="B15" s="20">
        <f>Inputs!B15</f>
        <v/>
      </c>
      <c r="C15" s="21">
        <f>IFERROR(Inputs!C15/Inputs!D15,0)</f>
        <v/>
      </c>
      <c r="D15" s="22">
        <f>IFERROR(Inputs!D15/Inputs!E15,0)</f>
        <v/>
      </c>
      <c r="E15" s="22">
        <f>IFERROR(Inputs!F15/Inputs!C15,0)</f>
        <v/>
      </c>
      <c r="F15" s="22">
        <f>IFERROR(Inputs!G15/Inputs!C15,0)</f>
        <v/>
      </c>
      <c r="G15" s="22">
        <f>IFERROR(Inputs!H15/Inputs!C15,0)</f>
        <v/>
      </c>
      <c r="H15" s="22">
        <f>IFERROR((Inputs!G15+Inputs!H15)/Inputs!C15,0)</f>
        <v/>
      </c>
      <c r="I15" s="22">
        <f>IFERROR((Inputs!C15-Inputs!G15)/Inputs!C15,0)</f>
        <v/>
      </c>
      <c r="J15" s="23">
        <f>IFERROR(Inputs!C15-Inputs!G15-Inputs!H15-Inputs!I15-Inputs!K15,0)</f>
        <v/>
      </c>
      <c r="K15" s="22">
        <f>IFERROR(Inputs!K15/Inputs!C15,0)</f>
        <v/>
      </c>
      <c r="L15" s="22">
        <f>IFERROR(Inputs!L15/Inputs!D15,0)</f>
        <v/>
      </c>
      <c r="M15" s="24">
        <f>IFERROR(Inputs!M15/Inputs!D15*1000,0)</f>
        <v/>
      </c>
      <c r="N15" s="22">
        <f>IFERROR(Inputs!C15/Inputs!C14-1,0)</f>
        <v/>
      </c>
    </row>
    <row r="16" ht="20" customHeight="1">
      <c r="B16" s="20">
        <f>Inputs!B16</f>
        <v/>
      </c>
      <c r="C16" s="21">
        <f>IFERROR(Inputs!C16/Inputs!D16,0)</f>
        <v/>
      </c>
      <c r="D16" s="22">
        <f>IFERROR(Inputs!D16/Inputs!E16,0)</f>
        <v/>
      </c>
      <c r="E16" s="22">
        <f>IFERROR(Inputs!F16/Inputs!C16,0)</f>
        <v/>
      </c>
      <c r="F16" s="22">
        <f>IFERROR(Inputs!G16/Inputs!C16,0)</f>
        <v/>
      </c>
      <c r="G16" s="22">
        <f>IFERROR(Inputs!H16/Inputs!C16,0)</f>
        <v/>
      </c>
      <c r="H16" s="22">
        <f>IFERROR((Inputs!G16+Inputs!H16)/Inputs!C16,0)</f>
        <v/>
      </c>
      <c r="I16" s="22">
        <f>IFERROR((Inputs!C16-Inputs!G16)/Inputs!C16,0)</f>
        <v/>
      </c>
      <c r="J16" s="23">
        <f>IFERROR(Inputs!C16-Inputs!G16-Inputs!H16-Inputs!I16-Inputs!K16,0)</f>
        <v/>
      </c>
      <c r="K16" s="22">
        <f>IFERROR(Inputs!K16/Inputs!C16,0)</f>
        <v/>
      </c>
      <c r="L16" s="22">
        <f>IFERROR(Inputs!L16/Inputs!D16,0)</f>
        <v/>
      </c>
      <c r="M16" s="24">
        <f>IFERROR(Inputs!M16/Inputs!D16*1000,0)</f>
        <v/>
      </c>
      <c r="N16" s="22">
        <f>IFERROR(Inputs!C16/Inputs!C15-1,0)</f>
        <v/>
      </c>
    </row>
    <row r="17" ht="20" customHeight="1">
      <c r="B17" s="20">
        <f>Inputs!B17</f>
        <v/>
      </c>
      <c r="C17" s="21">
        <f>IFERROR(Inputs!C17/Inputs!D17,0)</f>
        <v/>
      </c>
      <c r="D17" s="22">
        <f>IFERROR(Inputs!D17/Inputs!E17,0)</f>
        <v/>
      </c>
      <c r="E17" s="22">
        <f>IFERROR(Inputs!F17/Inputs!C17,0)</f>
        <v/>
      </c>
      <c r="F17" s="22">
        <f>IFERROR(Inputs!G17/Inputs!C17,0)</f>
        <v/>
      </c>
      <c r="G17" s="22">
        <f>IFERROR(Inputs!H17/Inputs!C17,0)</f>
        <v/>
      </c>
      <c r="H17" s="22">
        <f>IFERROR((Inputs!G17+Inputs!H17)/Inputs!C17,0)</f>
        <v/>
      </c>
      <c r="I17" s="22">
        <f>IFERROR((Inputs!C17-Inputs!G17)/Inputs!C17,0)</f>
        <v/>
      </c>
      <c r="J17" s="23">
        <f>IFERROR(Inputs!C17-Inputs!G17-Inputs!H17-Inputs!I17-Inputs!K17,0)</f>
        <v/>
      </c>
      <c r="K17" s="22">
        <f>IFERROR(Inputs!K17/Inputs!C17,0)</f>
        <v/>
      </c>
      <c r="L17" s="22">
        <f>IFERROR(Inputs!L17/Inputs!D17,0)</f>
        <v/>
      </c>
      <c r="M17" s="24">
        <f>IFERROR(Inputs!M17/Inputs!D17*1000,0)</f>
        <v/>
      </c>
      <c r="N17" s="22">
        <f>IFERROR(Inputs!C17/Inputs!C16-1,0)</f>
        <v/>
      </c>
    </row>
    <row r="18" ht="20" customHeight="1">
      <c r="B18" s="20">
        <f>Inputs!B18</f>
        <v/>
      </c>
      <c r="C18" s="21">
        <f>IFERROR(Inputs!C18/Inputs!D18,0)</f>
        <v/>
      </c>
      <c r="D18" s="22">
        <f>IFERROR(Inputs!D18/Inputs!E18,0)</f>
        <v/>
      </c>
      <c r="E18" s="22">
        <f>IFERROR(Inputs!F18/Inputs!C18,0)</f>
        <v/>
      </c>
      <c r="F18" s="22">
        <f>IFERROR(Inputs!G18/Inputs!C18,0)</f>
        <v/>
      </c>
      <c r="G18" s="22">
        <f>IFERROR(Inputs!H18/Inputs!C18,0)</f>
        <v/>
      </c>
      <c r="H18" s="22">
        <f>IFERROR((Inputs!G18+Inputs!H18)/Inputs!C18,0)</f>
        <v/>
      </c>
      <c r="I18" s="22">
        <f>IFERROR((Inputs!C18-Inputs!G18)/Inputs!C18,0)</f>
        <v/>
      </c>
      <c r="J18" s="23">
        <f>IFERROR(Inputs!C18-Inputs!G18-Inputs!H18-Inputs!I18-Inputs!K18,0)</f>
        <v/>
      </c>
      <c r="K18" s="22">
        <f>IFERROR(Inputs!K18/Inputs!C18,0)</f>
        <v/>
      </c>
      <c r="L18" s="22">
        <f>IFERROR(Inputs!L18/Inputs!D18,0)</f>
        <v/>
      </c>
      <c r="M18" s="24">
        <f>IFERROR(Inputs!M18/Inputs!D18*1000,0)</f>
        <v/>
      </c>
      <c r="N18" s="22">
        <f>IFERROR(Inputs!C18/Inputs!C17-1,0)</f>
        <v/>
      </c>
    </row>
    <row r="21" ht="22" customHeight="1">
      <c r="A21" s="4" t="inlineStr">
        <is>
          <t>13-WEEK ROLLUP VS TARGET</t>
        </is>
      </c>
    </row>
    <row r="22" ht="22" customHeight="1">
      <c r="B22" s="16" t="inlineStr">
        <is>
          <t>Metric</t>
        </is>
      </c>
      <c r="C22" s="16" t="inlineStr">
        <is>
          <t>Period value</t>
        </is>
      </c>
      <c r="D22" s="16" t="inlineStr">
        <is>
          <t>Target</t>
        </is>
      </c>
      <c r="E22" s="16" t="inlineStr">
        <is>
          <t>Variance</t>
        </is>
      </c>
    </row>
    <row r="23" ht="22" customHeight="1">
      <c r="B23" s="25" t="inlineStr">
        <is>
          <t>Total net sales</t>
        </is>
      </c>
      <c r="C23" s="23">
        <f>SUM(Inputs!C6:C18)</f>
        <v/>
      </c>
      <c r="D23" s="23">
        <f>Assumptions!$C$6</f>
        <v/>
      </c>
      <c r="E23" s="23">
        <f>IFERROR(C23-D23,0)</f>
        <v/>
      </c>
    </row>
    <row r="24" ht="22" customHeight="1">
      <c r="B24" s="25" t="inlineStr">
        <is>
          <t>Total transactions</t>
        </is>
      </c>
      <c r="C24" s="26">
        <f>SUM(Inputs!D6:D18)</f>
        <v/>
      </c>
      <c r="D24" s="26">
        <f>Assumptions!$C$7</f>
        <v/>
      </c>
      <c r="E24" s="26">
        <f>IFERROR(C24-D24,0)</f>
        <v/>
      </c>
    </row>
    <row r="25" ht="22" customHeight="1">
      <c r="B25" s="25" t="inlineStr">
        <is>
          <t>Avg AOV</t>
        </is>
      </c>
      <c r="C25" s="21">
        <f>IFERROR(SUM(Inputs!C6:C18)/SUM(Inputs!D6:D18),0)</f>
        <v/>
      </c>
      <c r="D25" s="21">
        <f>Assumptions!$C$8</f>
        <v/>
      </c>
      <c r="E25" s="21">
        <f>IFERROR(C25-D25,0)</f>
        <v/>
      </c>
    </row>
    <row r="26" ht="22" customHeight="1">
      <c r="B26" s="25" t="inlineStr">
        <is>
          <t>Avg footfall conversion</t>
        </is>
      </c>
      <c r="C26" s="22">
        <f>IFERROR(AVERAGE(D6:D18),0)</f>
        <v/>
      </c>
      <c r="D26" s="22">
        <f>Assumptions!$C$9</f>
        <v/>
      </c>
      <c r="E26" s="22">
        <f>IFERROR(C26-D26,0)</f>
        <v/>
      </c>
    </row>
    <row r="27" ht="22" customHeight="1">
      <c r="B27" s="25" t="inlineStr">
        <is>
          <t>Avg delivery mix</t>
        </is>
      </c>
      <c r="C27" s="22">
        <f>IFERROR(AVERAGE(E6:E18),0)</f>
        <v/>
      </c>
      <c r="D27" s="22">
        <f>Assumptions!$C$10</f>
        <v/>
      </c>
      <c r="E27" s="22">
        <f>IFERROR(C27-D27,0)</f>
        <v/>
      </c>
    </row>
    <row r="28" ht="22" customHeight="1">
      <c r="B28" s="25" t="inlineStr">
        <is>
          <t>Avg food cost %</t>
        </is>
      </c>
      <c r="C28" s="22">
        <f>IFERROR(AVERAGE(F6:F18),0)</f>
        <v/>
      </c>
      <c r="D28" s="22">
        <f>Assumptions!$C$11</f>
        <v/>
      </c>
      <c r="E28" s="22">
        <f>IFERROR(D28-C28,0)</f>
        <v/>
      </c>
    </row>
    <row r="29" ht="22" customHeight="1">
      <c r="B29" s="25" t="inlineStr">
        <is>
          <t>Avg labor cost %</t>
        </is>
      </c>
      <c r="C29" s="22">
        <f>IFERROR(AVERAGE(G6:G18),0)</f>
        <v/>
      </c>
      <c r="D29" s="22">
        <f>Assumptions!$C$12</f>
        <v/>
      </c>
      <c r="E29" s="22">
        <f>IFERROR(D29-C29,0)</f>
        <v/>
      </c>
    </row>
    <row r="30" ht="22" customHeight="1">
      <c r="B30" s="25" t="inlineStr">
        <is>
          <t>Avg prime cost %</t>
        </is>
      </c>
      <c r="C30" s="22">
        <f>IFERROR(AVERAGE(H6:H18),0)</f>
        <v/>
      </c>
      <c r="D30" s="22">
        <f>Assumptions!$C$13</f>
        <v/>
      </c>
      <c r="E30" s="22">
        <f>IFERROR(D30-C30,0)</f>
        <v/>
      </c>
    </row>
    <row r="31" ht="22" customHeight="1">
      <c r="B31" s="25" t="inlineStr">
        <is>
          <t>Avg gross margin %</t>
        </is>
      </c>
      <c r="C31" s="22">
        <f>IFERROR(AVERAGE(I6:I18),0)</f>
        <v/>
      </c>
      <c r="D31" s="22">
        <f>Assumptions!$C$14</f>
        <v/>
      </c>
      <c r="E31" s="22">
        <f>IFERROR(C31-D31,0)</f>
        <v/>
      </c>
    </row>
    <row r="32" ht="22" customHeight="1">
      <c r="B32" s="25" t="inlineStr">
        <is>
          <t>Avg marketing %</t>
        </is>
      </c>
      <c r="C32" s="22">
        <f>IFERROR(AVERAGE(K6:K18),0)</f>
        <v/>
      </c>
      <c r="D32" s="22">
        <f>Assumptions!$C$15</f>
        <v/>
      </c>
      <c r="E32" s="22">
        <f>IFERROR(D32-C32,0)</f>
        <v/>
      </c>
    </row>
    <row r="33" ht="22" customHeight="1">
      <c r="B33" s="25" t="inlineStr">
        <is>
          <t>Avg repeat rate %</t>
        </is>
      </c>
      <c r="C33" s="22">
        <f>IFERROR(AVERAGE(L6:L18),0)</f>
        <v/>
      </c>
      <c r="D33" s="22">
        <f>Assumptions!$C$16</f>
        <v/>
      </c>
      <c r="E33" s="22">
        <f>IFERROR(C33-D33,0)</f>
        <v/>
      </c>
    </row>
    <row r="34" ht="22" customHeight="1">
      <c r="B34" s="25" t="inlineStr">
        <is>
          <t>Avg complaints / 1000 tx</t>
        </is>
      </c>
      <c r="C34" s="24">
        <f>IFERROR(AVERAGE(M6:M18),0)</f>
        <v/>
      </c>
      <c r="D34" s="24">
        <f>Assumptions!$C$17</f>
        <v/>
      </c>
      <c r="E34" s="24">
        <f>IFERROR(D34-C34,0)</f>
        <v/>
      </c>
    </row>
    <row r="37" ht="22" customHeight="1">
      <c r="A37" s="4" t="inlineStr">
        <is>
          <t>OPERATING HEALTH SCORE (0-100)</t>
        </is>
      </c>
    </row>
    <row r="38">
      <c r="B38" s="27" t="inlineStr">
        <is>
          <t>Score</t>
        </is>
      </c>
      <c r="C38" s="28">
        <f>ROUND(  30*MIN(1,MAX(0,(Assumptions!$C$13-AVERAGE(H6:H18))/0.10+0.5)) +20*MIN(1,MAX(0,(AVERAGE(I6:I18)-(Assumptions!$C$14-0.05))/0.10)) +20*MIN(1,MAX(0,(AVERAGE(L6:L18)/MAX(Assumptions!$C$16,0.01)))) +15*MIN(1,MAX(0,1-(AVERAGE(M6:M18)/MAX(Assumptions!$C$17,0.1)))) +15*MIN(1,MAX(0,(N18+0.05)/0.10)),0)</f>
        <v/>
      </c>
      <c r="D38">
        <f>IF(C38&gt;=80,"STRONG",IF(C38&gt;=60,"HEALTHY",IF(C38&gt;=40,"WATCH","CRITICAL")))</f>
        <v/>
      </c>
    </row>
  </sheetData>
  <mergeCells count="5">
    <mergeCell ref="A4:N4"/>
    <mergeCell ref="A21:N21"/>
    <mergeCell ref="A2:N2"/>
    <mergeCell ref="A37:N37"/>
    <mergeCell ref="A1:N1"/>
  </mergeCells>
  <conditionalFormatting sqref="H6:H18">
    <cfRule type="cellIs" priority="1" operator="greaterThan" dxfId="0" stopIfTrue="0">
      <formula>0.65</formula>
    </cfRule>
  </conditionalFormatting>
  <conditionalFormatting sqref="M6:M18">
    <cfRule type="cellIs" priority="2" operator="greaterThan" dxfId="0" stopIfTrue="0">
      <formula>2.0</formula>
    </cfRule>
  </conditionalFormatting>
  <conditionalFormatting sqref="N6:N18">
    <cfRule type="cellIs" priority="3" operator="lessThan" dxfId="0" stopIfTrue="0">
      <formula>0</formula>
    </cfRule>
  </conditionalFormatting>
  <conditionalFormatting sqref="E23:E34">
    <cfRule type="cellIs" priority="4" operator="lessThan" dxfId="0" stopIfTrue="0">
      <formula>0</formula>
    </cfRule>
  </conditionalFormatting>
  <conditionalFormatting sqref="D38">
    <cfRule type="cellIs" priority="5" operator="equal" dxfId="1" stopIfTrue="0">
      <formula>"STRONG"</formula>
    </cfRule>
    <cfRule type="cellIs" priority="6" operator="equal" dxfId="1" stopIfTrue="0">
      <formula>"HEALTHY"</formula>
    </cfRule>
    <cfRule type="cellIs" priority="7" operator="equal" dxfId="2" stopIfTrue="0">
      <formula>"WATCH"</formula>
    </cfRule>
    <cfRule type="cellIs" priority="8" operator="equal" dxfId="0" stopIfTrue="0">
      <formula>"CRITICAL"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7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6" customWidth="1" min="2" max="2"/>
    <col width="56" customWidth="1" min="3" max="3"/>
    <col width="14" customWidth="1" min="4" max="4"/>
    <col width="18" customWidth="1" min="5" max="5"/>
    <col width="18" customWidth="1" min="6" max="6"/>
    <col width="36" customWidth="1" min="7" max="7"/>
  </cols>
  <sheetData>
    <row r="1" ht="30" customHeight="1">
      <c r="A1" s="1" t="inlineStr">
        <is>
          <t>Audit Checks</t>
        </is>
      </c>
    </row>
    <row r="2" ht="18" customHeight="1">
      <c r="A2" s="2" t="inlineStr">
        <is>
          <t>Weekly KPI integrity gates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AUDIT PANEL</t>
        </is>
      </c>
    </row>
    <row r="5" ht="22" customHeight="1">
      <c r="B5" s="16" t="inlineStr">
        <is>
          <t>#</t>
        </is>
      </c>
      <c r="C5" s="16" t="inlineStr">
        <is>
          <t>Check</t>
        </is>
      </c>
      <c r="D5" s="16" t="inlineStr">
        <is>
          <t>Status</t>
        </is>
      </c>
      <c r="E5" s="16" t="inlineStr">
        <is>
          <t>Value</t>
        </is>
      </c>
      <c r="F5" s="16" t="inlineStr">
        <is>
          <t>Threshold</t>
        </is>
      </c>
      <c r="G5" s="16" t="inlineStr">
        <is>
          <t>Action</t>
        </is>
      </c>
    </row>
    <row r="6" ht="30" customHeight="1">
      <c r="B6" s="29" t="n">
        <v>1</v>
      </c>
      <c r="C6" s="29" t="inlineStr">
        <is>
          <t>Every week has net sales &gt; 0</t>
        </is>
      </c>
      <c r="D6" s="29">
        <f>IF(E6=F6,"OK","REVIEW")</f>
        <v/>
      </c>
      <c r="E6" s="30">
        <f>COUNTIF(Inputs!C6:C18,"&lt;=0")</f>
        <v/>
      </c>
      <c r="F6" s="30" t="n">
        <v>0</v>
      </c>
      <c r="G6" s="29" t="inlineStr">
        <is>
          <t>Backfill missing sales before reporting.</t>
        </is>
      </c>
    </row>
    <row r="7" ht="30" customHeight="1">
      <c r="B7" s="29" t="n">
        <v>2</v>
      </c>
      <c r="C7" s="29" t="inlineStr">
        <is>
          <t>Every week has transactions &gt; 0</t>
        </is>
      </c>
      <c r="D7" s="29">
        <f>IF(E7=F7,"OK","REVIEW")</f>
        <v/>
      </c>
      <c r="E7" s="30">
        <f>COUNTIF(Inputs!D6:D18,"&lt;=0")</f>
        <v/>
      </c>
      <c r="F7" s="30" t="n">
        <v>0</v>
      </c>
      <c r="G7" s="29" t="inlineStr">
        <is>
          <t>Backfill missing transaction counts.</t>
        </is>
      </c>
    </row>
    <row r="8" ht="30" customHeight="1">
      <c r="B8" s="29" t="n">
        <v>3</v>
      </c>
      <c r="C8" s="29" t="inlineStr">
        <is>
          <t>Avg prime cost ≤ ceiling</t>
        </is>
      </c>
      <c r="D8" s="29">
        <f>IF(E8&lt;=F8,"OK","REVIEW")</f>
        <v/>
      </c>
      <c r="E8" s="31">
        <f>AVERAGE(Calc!H6:H18)</f>
        <v/>
      </c>
      <c r="F8" s="31">
        <f>Assumptions!$C$13</f>
        <v/>
      </c>
      <c r="G8" s="29" t="inlineStr">
        <is>
          <t>Above ceiling: investigate food waste, portion creep, scheduling.</t>
        </is>
      </c>
    </row>
    <row r="9" ht="30" customHeight="1">
      <c r="B9" s="29" t="n">
        <v>4</v>
      </c>
      <c r="C9" s="29" t="inlineStr">
        <is>
          <t>Avg gross margin ≥ floor</t>
        </is>
      </c>
      <c r="D9" s="29">
        <f>IF(E9&gt;=F9,"OK","REVIEW")</f>
        <v/>
      </c>
      <c r="E9" s="31">
        <f>AVERAGE(Calc!I6:I18)</f>
        <v/>
      </c>
      <c r="F9" s="31">
        <f>Assumptions!$C$14</f>
        <v/>
      </c>
      <c r="G9" s="29" t="inlineStr">
        <is>
          <t>Below floor: pricing or input costs need attention.</t>
        </is>
      </c>
    </row>
    <row r="10" ht="30" customHeight="1">
      <c r="B10" s="29" t="n">
        <v>5</v>
      </c>
      <c r="C10" s="29" t="inlineStr">
        <is>
          <t>Avg repeat rate ≥ target</t>
        </is>
      </c>
      <c r="D10" s="29">
        <f>IF(E10&gt;=F10,"OK","REVIEW")</f>
        <v/>
      </c>
      <c r="E10" s="31">
        <f>AVERAGE(Calc!L6:L18)</f>
        <v/>
      </c>
      <c r="F10" s="31">
        <f>Assumptions!$C$16</f>
        <v/>
      </c>
      <c r="G10" s="29" t="inlineStr">
        <is>
          <t>Below target: CRM and on-prem experience first.</t>
        </is>
      </c>
    </row>
    <row r="11" ht="30" customHeight="1">
      <c r="B11" s="29" t="n">
        <v>6</v>
      </c>
      <c r="C11" s="29" t="inlineStr">
        <is>
          <t>Avg complaints / 1k tx ≤ ceiling</t>
        </is>
      </c>
      <c r="D11" s="29">
        <f>IF(E11&lt;=F11,"OK","REVIEW")</f>
        <v/>
      </c>
      <c r="E11" s="32">
        <f>AVERAGE(Calc!M6:M18)</f>
        <v/>
      </c>
      <c r="F11" s="32">
        <f>Assumptions!$C$17</f>
        <v/>
      </c>
      <c r="G11" s="29" t="inlineStr">
        <is>
          <t>Above ceiling: investigate operational quality issues.</t>
        </is>
      </c>
    </row>
    <row r="12" ht="30" customHeight="1">
      <c r="B12" s="29" t="n">
        <v>7</v>
      </c>
      <c r="C12" s="29" t="inlineStr">
        <is>
          <t>Marketing % within target band</t>
        </is>
      </c>
      <c r="D12" s="29">
        <f>IF(E12&lt;=F12,"OK","REVIEW")</f>
        <v/>
      </c>
      <c r="E12" s="31">
        <f>AVERAGE(Calc!K6:K18)</f>
        <v/>
      </c>
      <c r="F12" s="31">
        <f>Assumptions!$C$15</f>
        <v/>
      </c>
      <c r="G12" s="29" t="inlineStr">
        <is>
          <t>Above band: justify the over-investment with growth.</t>
        </is>
      </c>
    </row>
    <row r="13" ht="30" customHeight="1">
      <c r="B13" s="29" t="n">
        <v>8</v>
      </c>
      <c r="C13" s="29" t="inlineStr">
        <is>
          <t>Footfall is captured (no zero-footfall weeks)</t>
        </is>
      </c>
      <c r="D13" s="29">
        <f>IF(E13=F13,"OK","REVIEW")</f>
        <v/>
      </c>
      <c r="E13" s="30">
        <f>COUNTIF(Inputs!E6:E18,"&lt;=0")</f>
        <v/>
      </c>
      <c r="F13" s="30" t="n">
        <v>0</v>
      </c>
      <c r="G13" s="29" t="inlineStr">
        <is>
          <t>Footfall data missing — reporting unreliable.</t>
        </is>
      </c>
    </row>
    <row r="14" ht="30" customHeight="1">
      <c r="B14" s="29" t="n">
        <v>9</v>
      </c>
      <c r="C14" s="29" t="inlineStr">
        <is>
          <t>Repeat customers ≤ transactions (sanity)</t>
        </is>
      </c>
      <c r="D14" s="29">
        <f>IF(E14=F14,"OK","REVIEW")</f>
        <v/>
      </c>
      <c r="E14" s="30">
        <f>SUMPRODUCT((Inputs!L6:L18&gt;Inputs!D6:D18)*1)</f>
        <v/>
      </c>
      <c r="F14" s="30" t="n">
        <v>0</v>
      </c>
      <c r="G14" s="29" t="inlineStr">
        <is>
          <t>Repeat customers &gt; transactions is impossible — fix data.</t>
        </is>
      </c>
    </row>
    <row r="17">
      <c r="B17" s="27" t="inlineStr">
        <is>
          <t>Audit pass rate</t>
        </is>
      </c>
      <c r="C17" s="33">
        <f>IFERROR(COUNTIF(D6:D14,"OK")/COUNTA(D6:D14),0)</f>
        <v/>
      </c>
    </row>
  </sheetData>
  <mergeCells count="3">
    <mergeCell ref="A4:N4"/>
    <mergeCell ref="A2:N2"/>
    <mergeCell ref="A1:N1"/>
  </mergeCells>
  <conditionalFormatting sqref="D6:D14">
    <cfRule type="cellIs" priority="1" operator="equal" dxfId="1" stopIfTrue="0">
      <formula>"OK"</formula>
    </cfRule>
    <cfRule type="cellIs" priority="2" operator="equal" dxfId="1" stopIfTrue="0">
      <formula>"On track"</formula>
    </cfRule>
    <cfRule type="cellIs" priority="3" operator="equal" dxfId="1" stopIfTrue="0">
      <formula>"Complete"</formula>
    </cfRule>
    <cfRule type="cellIs" priority="4" operator="equal" dxfId="2" stopIfTrue="0">
      <formula>"REVIEW"</formula>
    </cfRule>
    <cfRule type="cellIs" priority="5" operator="equal" dxfId="2" stopIfTrue="0">
      <formula>"At risk"</formula>
    </cfRule>
    <cfRule type="cellIs" priority="6" operator="equal" dxfId="2" stopIfTrue="0">
      <formula>"In progress"</formula>
    </cfRule>
    <cfRule type="cellIs" priority="7" operator="equal" dxfId="0" stopIfTrue="0">
      <formula>"BLOCKED"</formula>
    </cfRule>
    <cfRule type="cellIs" priority="8" operator="equal" dxfId="0" stopIfTrue="0">
      <formula>"Critical"</formula>
    </cfRule>
    <cfRule type="cellIs" priority="9" operator="equal" dxfId="0" stopIfTrue="0">
      <formula>"Off track"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14" customWidth="1" min="3" max="3"/>
    <col width="14" customWidth="1" min="4" max="4"/>
    <col width="14" customWidth="1" min="5" max="5"/>
    <col width="12" customWidth="1" min="6" max="6"/>
    <col width="42" customWidth="1" min="7" max="7"/>
  </cols>
  <sheetData>
    <row r="1" ht="30" customHeight="1">
      <c r="A1" s="1" t="inlineStr">
        <is>
          <t>Scenario planning</t>
        </is>
      </c>
    </row>
    <row r="2" ht="18" customHeight="1">
      <c r="A2" s="2" t="inlineStr">
        <is>
          <t>Base · Conservative · Aggressive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SCENARIO DRIVERS</t>
        </is>
      </c>
    </row>
    <row r="5" ht="22" customHeight="1">
      <c r="B5" s="16" t="inlineStr">
        <is>
          <t>Driver</t>
        </is>
      </c>
      <c r="C5" s="16" t="inlineStr">
        <is>
          <t>Base case</t>
        </is>
      </c>
      <c r="D5" s="16" t="inlineStr">
        <is>
          <t>Conservative</t>
        </is>
      </c>
      <c r="E5" s="16" t="inlineStr">
        <is>
          <t>Aggressive</t>
        </is>
      </c>
      <c r="F5" s="16" t="inlineStr">
        <is>
          <t>Unit</t>
        </is>
      </c>
      <c r="G5" s="16" t="inlineStr">
        <is>
          <t>Notes</t>
        </is>
      </c>
    </row>
    <row r="6" ht="26" customHeight="1">
      <c r="B6" s="25" t="inlineStr">
        <is>
          <t>Sales growth vs LY</t>
        </is>
      </c>
      <c r="C6" s="34" t="n">
        <v>0.12</v>
      </c>
      <c r="D6" s="34" t="n">
        <v>0.04</v>
      </c>
      <c r="E6" s="34" t="n">
        <v>0.22</v>
      </c>
      <c r="F6" s="35" t="inlineStr">
        <is>
          <t>%</t>
        </is>
      </c>
      <c r="G6" s="29" t="inlineStr">
        <is>
          <t>Drives revenue plan.</t>
        </is>
      </c>
    </row>
    <row r="7" ht="26" customHeight="1">
      <c r="B7" s="25" t="inlineStr">
        <is>
          <t>Prime cost</t>
        </is>
      </c>
      <c r="C7" s="34" t="n">
        <v>0.58</v>
      </c>
      <c r="D7" s="34" t="n">
        <v>0.62</v>
      </c>
      <c r="E7" s="34" t="n">
        <v>0.55</v>
      </c>
      <c r="F7" s="35" t="inlineStr">
        <is>
          <t>%</t>
        </is>
      </c>
      <c r="G7" s="29" t="inlineStr">
        <is>
          <t>Industry benchmark 55-65%.</t>
        </is>
      </c>
    </row>
    <row r="8" ht="26" customHeight="1">
      <c r="B8" s="25" t="inlineStr">
        <is>
          <t>Repeat rate</t>
        </is>
      </c>
      <c r="C8" s="34" t="n">
        <v>0.3</v>
      </c>
      <c r="D8" s="34" t="n">
        <v>0.22</v>
      </c>
      <c r="E8" s="34" t="n">
        <v>0.42</v>
      </c>
      <c r="F8" s="35" t="inlineStr">
        <is>
          <t>%</t>
        </is>
      </c>
      <c r="G8" s="29" t="inlineStr">
        <is>
          <t>CRM, loyalty, product quality move this.</t>
        </is>
      </c>
    </row>
    <row r="9" ht="26" customHeight="1">
      <c r="B9" s="25" t="inlineStr">
        <is>
          <t>Marketing %</t>
        </is>
      </c>
      <c r="C9" s="34" t="n">
        <v>0.06</v>
      </c>
      <c r="D9" s="34" t="n">
        <v>0.08</v>
      </c>
      <c r="E9" s="34" t="n">
        <v>0.05</v>
      </c>
      <c r="F9" s="35" t="inlineStr">
        <is>
          <t>%</t>
        </is>
      </c>
      <c r="G9" s="29" t="inlineStr">
        <is>
          <t>Discount-heavy mixes raise this implicitly.</t>
        </is>
      </c>
    </row>
    <row r="11" ht="22" customHeight="1">
      <c r="A11" s="4" t="inlineStr">
        <is>
          <t>READING THE SCENARIOS</t>
        </is>
      </c>
    </row>
    <row r="12">
      <c r="B12" s="36" t="inlineStr">
        <is>
          <t>Conservative stress-tests the plan against weaker demand, softer margins, and slower repeat behaviour. Aggressive shows the upside if execution lands. Drivers are intentionally few and load-bearing — change one and the dashboard recalculates. Use this tab in board and lender conversations to show downside cover and upside path.</t>
        </is>
      </c>
    </row>
    <row r="13"/>
    <row r="14"/>
    <row r="16" ht="22" customHeight="1">
      <c r="A16" s="4" t="inlineStr">
        <is>
          <t>DECISION RULES</t>
        </is>
      </c>
    </row>
    <row r="17" ht="32" customHeight="1">
      <c r="B17" s="37" t="inlineStr">
        <is>
          <t>•</t>
        </is>
      </c>
      <c r="C17" s="15" t="inlineStr">
        <is>
          <t>If we are tracking below the conservative case for two consecutive review cycles, escalate to the founder and trigger the conservative-case action plan.</t>
        </is>
      </c>
    </row>
    <row r="18" ht="32" customHeight="1">
      <c r="B18" s="37" t="inlineStr">
        <is>
          <t>•</t>
        </is>
      </c>
      <c r="C18" s="15" t="inlineStr">
        <is>
          <t>If we are tracking above the base case, do not unlock aggressive spend until the third consecutive review cycle confirms the trend.</t>
        </is>
      </c>
    </row>
    <row r="19" ht="32" customHeight="1">
      <c r="B19" s="37" t="inlineStr">
        <is>
          <t>•</t>
        </is>
      </c>
      <c r="C19" s="15" t="inlineStr">
        <is>
          <t>Document any change to a driver in the Document Control change log so reviewers can see what moved and why.</t>
        </is>
      </c>
    </row>
  </sheetData>
  <mergeCells count="9">
    <mergeCell ref="A4:N4"/>
    <mergeCell ref="A2:N2"/>
    <mergeCell ref="A16:N16"/>
    <mergeCell ref="C19:G19"/>
    <mergeCell ref="A11:N11"/>
    <mergeCell ref="B12:G14"/>
    <mergeCell ref="C18:G18"/>
    <mergeCell ref="C17:G17"/>
    <mergeCell ref="A1:N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2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" customWidth="1" min="1" max="1"/>
    <col width="6" customWidth="1" min="2" max="2"/>
    <col width="38" customWidth="1" min="3" max="3"/>
    <col width="18" customWidth="1" min="4" max="4"/>
    <col width="14" customWidth="1" min="5" max="5"/>
    <col width="12" customWidth="1" min="6" max="6"/>
    <col width="12" customWidth="1" min="7" max="7"/>
    <col width="32" customWidth="1" min="8" max="8"/>
  </cols>
  <sheetData>
    <row r="1" ht="30" customHeight="1">
      <c r="A1" s="1" t="inlineStr">
        <is>
          <t>Action Plan</t>
        </is>
      </c>
    </row>
    <row r="2" ht="18" customHeight="1">
      <c r="A2" s="2" t="inlineStr">
        <is>
          <t>From insight to commitment to follow-through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DECISIONS, OWNERS, DEADLINES</t>
        </is>
      </c>
    </row>
    <row r="5" ht="22" customHeight="1">
      <c r="B5" s="16" t="inlineStr">
        <is>
          <t>#</t>
        </is>
      </c>
      <c r="C5" s="16" t="inlineStr">
        <is>
          <t>Action / decision</t>
        </is>
      </c>
      <c r="D5" s="16" t="inlineStr">
        <is>
          <t>Owner</t>
        </is>
      </c>
      <c r="E5" s="16" t="inlineStr">
        <is>
          <t>Priority</t>
        </is>
      </c>
      <c r="F5" s="16" t="inlineStr">
        <is>
          <t>Due date</t>
        </is>
      </c>
      <c r="G5" s="16" t="inlineStr">
        <is>
          <t>Status</t>
        </is>
      </c>
      <c r="H5" s="16" t="inlineStr">
        <is>
          <t>Expected impact</t>
        </is>
      </c>
    </row>
    <row r="6" ht="30" customHeight="1">
      <c r="B6" s="29" t="n">
        <v>1</v>
      </c>
      <c r="C6" s="29" t="inlineStr">
        <is>
          <t>Tighten weekly performance review cadence with operations lead</t>
        </is>
      </c>
      <c r="D6" s="38" t="inlineStr">
        <is>
          <t>Marketing Lead</t>
        </is>
      </c>
      <c r="E6" s="38" t="inlineStr">
        <is>
          <t>High</t>
        </is>
      </c>
      <c r="F6" s="38" t="inlineStr">
        <is>
          <t>Next Monday</t>
        </is>
      </c>
      <c r="G6" s="38" t="inlineStr">
        <is>
          <t>Open</t>
        </is>
      </c>
      <c r="H6" s="29" t="inlineStr">
        <is>
          <t>Faster spotting of channel drift; reduces overspend risk</t>
        </is>
      </c>
    </row>
    <row r="7" ht="30" customHeight="1">
      <c r="B7" s="29" t="n">
        <v>2</v>
      </c>
      <c r="C7" s="29" t="inlineStr">
        <is>
          <t>Re-baseline CAC target against last 90 days; replace stale assumption</t>
        </is>
      </c>
      <c r="D7" s="38" t="inlineStr">
        <is>
          <t>Founder</t>
        </is>
      </c>
      <c r="E7" s="38" t="inlineStr">
        <is>
          <t>High</t>
        </is>
      </c>
      <c r="F7" s="38" t="inlineStr">
        <is>
          <t>This week</t>
        </is>
      </c>
      <c r="G7" s="38" t="inlineStr">
        <is>
          <t>In progress</t>
        </is>
      </c>
      <c r="H7" s="29" t="inlineStr">
        <is>
          <t>Budget decisions that match current reality</t>
        </is>
      </c>
    </row>
    <row r="8" ht="30" customHeight="1">
      <c r="B8" s="29" t="n">
        <v>3</v>
      </c>
      <c r="C8" s="29" t="inlineStr">
        <is>
          <t>Audit delivery platform menu photography vs in-store standard</t>
        </is>
      </c>
      <c r="D8" s="38" t="inlineStr">
        <is>
          <t>Brand Lead</t>
        </is>
      </c>
      <c r="E8" s="38" t="inlineStr">
        <is>
          <t>Medium</t>
        </is>
      </c>
      <c r="F8" s="38" t="inlineStr">
        <is>
          <t>Within 2 weeks</t>
        </is>
      </c>
      <c r="G8" s="38" t="inlineStr">
        <is>
          <t>Open</t>
        </is>
      </c>
      <c r="H8" s="29" t="inlineStr">
        <is>
          <t>Higher menu CTR; better delivery conversion</t>
        </is>
      </c>
    </row>
    <row r="9" ht="30" customHeight="1">
      <c r="B9" s="29" t="n">
        <v>4</v>
      </c>
      <c r="C9" s="29" t="inlineStr">
        <is>
          <t>Stand up monthly review pack using this workbook as the source</t>
        </is>
      </c>
      <c r="D9" s="38" t="inlineStr">
        <is>
          <t>Ops Lead</t>
        </is>
      </c>
      <c r="E9" s="38" t="inlineStr">
        <is>
          <t>Medium</t>
        </is>
      </c>
      <c r="F9" s="38" t="inlineStr">
        <is>
          <t>Next 30 days</t>
        </is>
      </c>
      <c r="G9" s="38" t="inlineStr">
        <is>
          <t>Open</t>
        </is>
      </c>
      <c r="H9" s="29" t="inlineStr">
        <is>
          <t>Faster decisions, fewer reactive moves</t>
        </is>
      </c>
    </row>
    <row r="10" ht="24" customHeight="1">
      <c r="B10" s="29" t="n"/>
      <c r="C10" s="29" t="n"/>
      <c r="D10" s="38" t="n"/>
      <c r="E10" s="38" t="n"/>
      <c r="F10" s="38" t="n"/>
      <c r="G10" s="38" t="n"/>
      <c r="H10" s="29" t="n"/>
    </row>
    <row r="11" ht="24" customHeight="1">
      <c r="B11" s="29" t="n"/>
      <c r="C11" s="29" t="n"/>
      <c r="D11" s="38" t="n"/>
      <c r="E11" s="38" t="n"/>
      <c r="F11" s="38" t="n"/>
      <c r="G11" s="38" t="n"/>
      <c r="H11" s="29" t="n"/>
    </row>
    <row r="12" ht="24" customHeight="1">
      <c r="B12" s="29" t="n"/>
      <c r="C12" s="29" t="n"/>
      <c r="D12" s="38" t="n"/>
      <c r="E12" s="38" t="n"/>
      <c r="F12" s="38" t="n"/>
      <c r="G12" s="38" t="n"/>
      <c r="H12" s="29" t="n"/>
    </row>
    <row r="13" ht="24" customHeight="1">
      <c r="B13" s="29" t="n"/>
      <c r="C13" s="29" t="n"/>
      <c r="D13" s="38" t="n"/>
      <c r="E13" s="38" t="n"/>
      <c r="F13" s="38" t="n"/>
      <c r="G13" s="38" t="n"/>
      <c r="H13" s="29" t="n"/>
    </row>
    <row r="14" ht="24" customHeight="1">
      <c r="B14" s="29" t="n"/>
      <c r="C14" s="29" t="n"/>
      <c r="D14" s="38" t="n"/>
      <c r="E14" s="38" t="n"/>
      <c r="F14" s="38" t="n"/>
      <c r="G14" s="38" t="n"/>
      <c r="H14" s="29" t="n"/>
    </row>
    <row r="15" ht="24" customHeight="1">
      <c r="B15" s="29" t="n"/>
      <c r="C15" s="29" t="n"/>
      <c r="D15" s="38" t="n"/>
      <c r="E15" s="38" t="n"/>
      <c r="F15" s="38" t="n"/>
      <c r="G15" s="38" t="n"/>
      <c r="H15" s="29" t="n"/>
    </row>
    <row r="16" ht="24" customHeight="1">
      <c r="B16" s="29" t="n"/>
      <c r="C16" s="29" t="n"/>
      <c r="D16" s="38" t="n"/>
      <c r="E16" s="38" t="n"/>
      <c r="F16" s="38" t="n"/>
      <c r="G16" s="38" t="n"/>
      <c r="H16" s="29" t="n"/>
    </row>
    <row r="17" ht="24" customHeight="1">
      <c r="B17" s="29" t="n"/>
      <c r="C17" s="29" t="n"/>
      <c r="D17" s="38" t="n"/>
      <c r="E17" s="38" t="n"/>
      <c r="F17" s="38" t="n"/>
      <c r="G17" s="38" t="n"/>
      <c r="H17" s="29" t="n"/>
    </row>
    <row r="18" ht="24" customHeight="1">
      <c r="B18" s="29" t="n"/>
      <c r="C18" s="29" t="n"/>
      <c r="D18" s="38" t="n"/>
      <c r="E18" s="38" t="n"/>
      <c r="F18" s="38" t="n"/>
      <c r="G18" s="38" t="n"/>
      <c r="H18" s="29" t="n"/>
    </row>
    <row r="19" ht="24" customHeight="1">
      <c r="B19" s="29" t="n"/>
      <c r="C19" s="29" t="n"/>
      <c r="D19" s="38" t="n"/>
      <c r="E19" s="38" t="n"/>
      <c r="F19" s="38" t="n"/>
      <c r="G19" s="38" t="n"/>
      <c r="H19" s="29" t="n"/>
    </row>
    <row r="20" ht="24" customHeight="1">
      <c r="B20" s="29" t="n"/>
      <c r="C20" s="29" t="n"/>
      <c r="D20" s="38" t="n"/>
      <c r="E20" s="38" t="n"/>
      <c r="F20" s="38" t="n"/>
      <c r="G20" s="38" t="n"/>
      <c r="H20" s="29" t="n"/>
    </row>
    <row r="21" ht="24" customHeight="1">
      <c r="B21" s="29" t="n"/>
      <c r="C21" s="29" t="n"/>
      <c r="D21" s="38" t="n"/>
      <c r="E21" s="38" t="n"/>
      <c r="F21" s="38" t="n"/>
      <c r="G21" s="38" t="n"/>
      <c r="H21" s="29" t="n"/>
    </row>
    <row r="22" ht="24" customHeight="1">
      <c r="B22" s="29" t="n"/>
      <c r="C22" s="29" t="n"/>
      <c r="D22" s="38" t="n"/>
      <c r="E22" s="38" t="n"/>
      <c r="F22" s="38" t="n"/>
      <c r="G22" s="38" t="n"/>
      <c r="H22" s="29" t="n"/>
    </row>
    <row r="23" ht="24" customHeight="1">
      <c r="B23" s="29" t="n"/>
      <c r="C23" s="29" t="n"/>
      <c r="D23" s="38" t="n"/>
      <c r="E23" s="38" t="n"/>
      <c r="F23" s="38" t="n"/>
      <c r="G23" s="38" t="n"/>
      <c r="H23" s="29" t="n"/>
    </row>
    <row r="24" ht="24" customHeight="1">
      <c r="B24" s="29" t="n"/>
      <c r="C24" s="29" t="n"/>
      <c r="D24" s="38" t="n"/>
      <c r="E24" s="38" t="n"/>
      <c r="F24" s="38" t="n"/>
      <c r="G24" s="38" t="n"/>
      <c r="H24" s="29" t="n"/>
    </row>
    <row r="25" ht="24" customHeight="1">
      <c r="B25" s="29" t="n"/>
      <c r="C25" s="29" t="n"/>
      <c r="D25" s="38" t="n"/>
      <c r="E25" s="38" t="n"/>
      <c r="F25" s="38" t="n"/>
      <c r="G25" s="38" t="n"/>
      <c r="H25" s="29" t="n"/>
    </row>
  </sheetData>
  <mergeCells count="3">
    <mergeCell ref="A4:N4"/>
    <mergeCell ref="A2:N2"/>
    <mergeCell ref="A1:N1"/>
  </mergeCells>
  <conditionalFormatting sqref="G6:G25">
    <cfRule type="cellIs" priority="1" operator="equal" dxfId="1" stopIfTrue="0">
      <formula>"Complete"</formula>
    </cfRule>
    <cfRule type="cellIs" priority="2" operator="equal" dxfId="2" stopIfTrue="0">
      <formula>"In progress"</formula>
    </cfRule>
    <cfRule type="cellIs" priority="3" operator="equal" dxfId="2" stopIfTrue="0">
      <formula>"Open"</formula>
    </cfRule>
    <cfRule type="cellIs" priority="4" operator="equal" dxfId="0" stopIfTrue="0">
      <formula>"Blocked"</formula>
    </cfRule>
    <cfRule type="cellIs" priority="5" operator="equal" dxfId="0" stopIfTrue="0">
      <formula>"Deferred"</formula>
    </cfRule>
  </conditionalFormatting>
  <conditionalFormatting sqref="E6:E25">
    <cfRule type="cellIs" priority="6" operator="equal" dxfId="1" stopIfTrue="0">
      <formula>"Low"</formula>
    </cfRule>
    <cfRule type="cellIs" priority="7" operator="equal" dxfId="2" stopIfTrue="0">
      <formula>"Medium"</formula>
    </cfRule>
    <cfRule type="cellIs" priority="8" operator="equal" dxfId="0" stopIfTrue="0">
      <formula>"High"</formula>
    </cfRule>
  </conditionalFormatting>
  <dataValidations count="2">
    <dataValidation sqref="E6:E25" showDropDown="0" showInputMessage="0" showErrorMessage="0" allowBlank="1" errorTitle="Invalid choice" error="Choose from the dropdown list." type="list">
      <formula1>"High,Medium,Low"</formula1>
    </dataValidation>
    <dataValidation sqref="G6:G25" showDropDown="0" showInputMessage="0" showErrorMessage="0" allowBlank="1" errorTitle="Invalid choice" error="Choose from the dropdown list." type="list">
      <formula1>"Open,In progress,Blocked,Complete,Deferred"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2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40" customWidth="1" min="2" max="2"/>
    <col width="18" customWidth="1" min="3" max="3"/>
    <col width="14" customWidth="1" min="4" max="4"/>
    <col width="64" customWidth="1" min="5" max="5"/>
  </cols>
  <sheetData>
    <row r="1" ht="30" customHeight="1">
      <c r="A1" s="1" t="inlineStr">
        <is>
          <t>Assumptions</t>
        </is>
      </c>
    </row>
    <row r="2" ht="18" customHeight="1">
      <c r="A2" s="2" t="inlineStr">
        <is>
          <t>Drivers behind every formula in this workbook · edit blue cells only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B4" s="16" t="inlineStr">
        <is>
          <t>Assumption</t>
        </is>
      </c>
      <c r="C4" s="16" t="inlineStr">
        <is>
          <t>Value</t>
        </is>
      </c>
      <c r="D4" s="16" t="inlineStr">
        <is>
          <t>Unit</t>
        </is>
      </c>
      <c r="E4" s="16" t="inlineStr">
        <is>
          <t>Why it matters</t>
        </is>
      </c>
    </row>
    <row r="5" ht="24" customHeight="1">
      <c r="B5" s="25" t="inlineStr">
        <is>
          <t>Reporting currency</t>
        </is>
      </c>
      <c r="C5" s="39" t="inlineStr">
        <is>
          <t>AED</t>
        </is>
      </c>
      <c r="D5" s="35" t="inlineStr">
        <is>
          <t>AED</t>
        </is>
      </c>
      <c r="E5" s="29" t="inlineStr">
        <is>
          <t>Replace 'AED' with your reporting currency.</t>
        </is>
      </c>
    </row>
    <row r="6" ht="24" customHeight="1">
      <c r="B6" s="25" t="inlineStr">
        <is>
          <t>Net sales target (13 wk)</t>
        </is>
      </c>
      <c r="C6" s="39" t="n">
        <v>2000000</v>
      </c>
      <c r="D6" s="35" t="inlineStr">
        <is>
          <t>AED</t>
        </is>
      </c>
      <c r="E6" s="29" t="inlineStr">
        <is>
          <t>Set the period sales target.</t>
        </is>
      </c>
    </row>
    <row r="7" ht="24" customHeight="1">
      <c r="B7" s="25" t="inlineStr">
        <is>
          <t>Transactions target (13 wk)</t>
        </is>
      </c>
      <c r="C7" s="40" t="n">
        <v>90000</v>
      </c>
      <c r="D7" s="35" t="inlineStr">
        <is>
          <t>Count</t>
        </is>
      </c>
      <c r="E7" s="29" t="inlineStr">
        <is>
          <t>Set the period transactions target.</t>
        </is>
      </c>
    </row>
    <row r="8" ht="24" customHeight="1">
      <c r="B8" s="25" t="inlineStr">
        <is>
          <t>AOV target</t>
        </is>
      </c>
      <c r="C8" s="39" t="n">
        <v>22</v>
      </c>
      <c r="D8" s="35" t="inlineStr">
        <is>
          <t>AED</t>
        </is>
      </c>
      <c r="E8" s="29" t="inlineStr">
        <is>
          <t>Average order value target.</t>
        </is>
      </c>
    </row>
    <row r="9" ht="24" customHeight="1">
      <c r="B9" s="25" t="inlineStr">
        <is>
          <t>Footfall conversion target</t>
        </is>
      </c>
      <c r="C9" s="34" t="n">
        <v>0.72</v>
      </c>
      <c r="D9" s="35" t="inlineStr">
        <is>
          <t>%</t>
        </is>
      </c>
      <c r="E9" s="29" t="inlineStr">
        <is>
          <t>Transactions ÷ footfall target.</t>
        </is>
      </c>
    </row>
    <row r="10" ht="24" customHeight="1">
      <c r="B10" s="25" t="inlineStr">
        <is>
          <t>Delivery mix target</t>
        </is>
      </c>
      <c r="C10" s="34" t="n">
        <v>0.35</v>
      </c>
      <c r="D10" s="35" t="inlineStr">
        <is>
          <t>%</t>
        </is>
      </c>
      <c r="E10" s="29" t="inlineStr">
        <is>
          <t>Delivery share of revenue target.</t>
        </is>
      </c>
    </row>
    <row r="11" ht="24" customHeight="1">
      <c r="B11" s="25" t="inlineStr">
        <is>
          <t>Food cost % target</t>
        </is>
      </c>
      <c r="C11" s="34" t="n">
        <v>0.3</v>
      </c>
      <c r="D11" s="35" t="inlineStr">
        <is>
          <t>%</t>
        </is>
      </c>
      <c r="E11" s="29" t="inlineStr">
        <is>
          <t>COGS ÷ sales target.</t>
        </is>
      </c>
    </row>
    <row r="12" ht="24" customHeight="1">
      <c r="B12" s="25" t="inlineStr">
        <is>
          <t>Labor cost % target</t>
        </is>
      </c>
      <c r="C12" s="34" t="n">
        <v>0.25</v>
      </c>
      <c r="D12" s="35" t="inlineStr">
        <is>
          <t>%</t>
        </is>
      </c>
      <c r="E12" s="29" t="inlineStr">
        <is>
          <t>Labour ÷ sales target.</t>
        </is>
      </c>
    </row>
    <row r="13" ht="24" customHeight="1">
      <c r="B13" s="25" t="inlineStr">
        <is>
          <t>Prime cost ceiling</t>
        </is>
      </c>
      <c r="C13" s="34" t="n">
        <v>0.6</v>
      </c>
      <c r="D13" s="35" t="inlineStr">
        <is>
          <t>%</t>
        </is>
      </c>
      <c r="E13" s="29" t="inlineStr">
        <is>
          <t>(Food + labour) ÷ sales — industry benchmark is 55-65%.</t>
        </is>
      </c>
    </row>
    <row r="14" ht="24" customHeight="1">
      <c r="B14" s="25" t="inlineStr">
        <is>
          <t>Gross margin floor</t>
        </is>
      </c>
      <c r="C14" s="34" t="n">
        <v>0.68</v>
      </c>
      <c r="D14" s="35" t="inlineStr">
        <is>
          <t>%</t>
        </is>
      </c>
      <c r="E14" s="29" t="inlineStr">
        <is>
          <t>(Sales − COGS) ÷ sales floor.</t>
        </is>
      </c>
    </row>
    <row r="15" ht="24" customHeight="1">
      <c r="B15" s="25" t="inlineStr">
        <is>
          <t>Marketing % ceiling</t>
        </is>
      </c>
      <c r="C15" s="34" t="n">
        <v>0.07000000000000001</v>
      </c>
      <c r="D15" s="35" t="inlineStr">
        <is>
          <t>%</t>
        </is>
      </c>
      <c r="E15" s="29" t="inlineStr">
        <is>
          <t>Marketing spend ÷ sales ceiling.</t>
        </is>
      </c>
    </row>
    <row r="16" ht="24" customHeight="1">
      <c r="B16" s="25" t="inlineStr">
        <is>
          <t>Repeat rate target</t>
        </is>
      </c>
      <c r="C16" s="34" t="n">
        <v>0.3</v>
      </c>
      <c r="D16" s="35" t="inlineStr">
        <is>
          <t>%</t>
        </is>
      </c>
      <c r="E16" s="29" t="inlineStr">
        <is>
          <t>Repeat customers ÷ transactions target.</t>
        </is>
      </c>
    </row>
    <row r="17" ht="24" customHeight="1">
      <c r="B17" s="25" t="inlineStr">
        <is>
          <t>Complaints / 1000 tx ceiling</t>
        </is>
      </c>
      <c r="C17" s="40" t="n">
        <v>1.5</v>
      </c>
      <c r="D17" s="35" t="inlineStr">
        <is>
          <t>Count</t>
        </is>
      </c>
      <c r="E17" s="29" t="inlineStr">
        <is>
          <t>Above this is operational quality issue.</t>
        </is>
      </c>
    </row>
    <row r="18" ht="24" customHeight="1">
      <c r="B18" s="25" t="inlineStr">
        <is>
          <t>Audit pass threshold</t>
        </is>
      </c>
      <c r="C18" s="34" t="n">
        <v>0.85</v>
      </c>
      <c r="D18" s="35" t="inlineStr">
        <is>
          <t>%</t>
        </is>
      </c>
      <c r="E18" s="29" t="inlineStr">
        <is>
          <t>Share of audit checks needed for sign-off.</t>
        </is>
      </c>
    </row>
    <row r="20" ht="22" customHeight="1">
      <c r="A20" s="4" t="inlineStr">
        <is>
          <t>HOW TO READ THIS TAB</t>
        </is>
      </c>
    </row>
    <row r="21">
      <c r="B21" s="36" t="inlineStr">
        <is>
          <t>Blue cells are inputs you edit. Every other cell on this tab is a fixed reference. Change one driver here and the whole workbook recalculates — that is the point of this tab.</t>
        </is>
      </c>
    </row>
    <row r="22"/>
    <row r="24" ht="22" customHeight="1">
      <c r="A24" s="4" t="inlineStr">
        <is>
          <t>CELL COLOUR LEGEND</t>
        </is>
      </c>
    </row>
    <row r="25" ht="22" customHeight="1">
      <c r="B25" s="41" t="inlineStr">
        <is>
          <t xml:space="preserve">  INPUT  </t>
        </is>
      </c>
      <c r="D25" s="42" t="inlineStr">
        <is>
          <t xml:space="preserve">  CALCULATED  </t>
        </is>
      </c>
      <c r="F25" s="43" t="inlineStr">
        <is>
          <t xml:space="preserve">  LOCKED / REFERENCE  </t>
        </is>
      </c>
      <c r="H25" s="44" t="inlineStr">
        <is>
          <t xml:space="preserve">  OK / GOOD  </t>
        </is>
      </c>
      <c r="J25" s="45" t="inlineStr">
        <is>
          <t xml:space="preserve">  WATCH  </t>
        </is>
      </c>
      <c r="L25" s="46" t="inlineStr">
        <is>
          <t xml:space="preserve">  CRITICAL  </t>
        </is>
      </c>
    </row>
  </sheetData>
  <mergeCells count="5">
    <mergeCell ref="A20:N20"/>
    <mergeCell ref="A24:N24"/>
    <mergeCell ref="A2:N2"/>
    <mergeCell ref="B21:E22"/>
    <mergeCell ref="A1:N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17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28" customWidth="1" min="2" max="2"/>
    <col width="60" customWidth="1" min="3" max="3"/>
    <col width="40" customWidth="1" min="4" max="4"/>
  </cols>
  <sheetData>
    <row r="1" ht="30" customHeight="1">
      <c r="A1" s="1" t="inlineStr">
        <is>
          <t>KPI Glossary &amp; Definitions</t>
        </is>
      </c>
    </row>
    <row r="2" ht="18" customHeight="1">
      <c r="A2" s="2" t="inlineStr">
        <is>
          <t>One source of truth for every metric in this workbook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DEFINITIONS</t>
        </is>
      </c>
    </row>
    <row r="5" ht="22" customHeight="1">
      <c r="B5" s="16" t="inlineStr">
        <is>
          <t>Metric / Term</t>
        </is>
      </c>
      <c r="C5" s="16" t="inlineStr">
        <is>
          <t>Definition</t>
        </is>
      </c>
      <c r="D5" s="16" t="inlineStr">
        <is>
          <t>Formula / source</t>
        </is>
      </c>
    </row>
    <row r="6" ht="36" customHeight="1">
      <c r="B6" s="47" t="inlineStr">
        <is>
          <t>AOV</t>
        </is>
      </c>
      <c r="C6" s="48" t="inlineStr">
        <is>
          <t>Average order value.</t>
        </is>
      </c>
      <c r="D6" s="48" t="inlineStr">
        <is>
          <t>Sales ÷ transactions</t>
        </is>
      </c>
    </row>
    <row r="7" ht="36" customHeight="1">
      <c r="B7" s="47" t="inlineStr">
        <is>
          <t>Footfall conversion</t>
        </is>
      </c>
      <c r="C7" s="48" t="inlineStr">
        <is>
          <t>Share of footfall that becomes a transaction.</t>
        </is>
      </c>
      <c r="D7" s="48" t="inlineStr">
        <is>
          <t>Transactions ÷ footfall</t>
        </is>
      </c>
    </row>
    <row r="8" ht="36" customHeight="1">
      <c r="B8" s="47" t="inlineStr">
        <is>
          <t>Delivery mix</t>
        </is>
      </c>
      <c r="C8" s="48" t="inlineStr">
        <is>
          <t>Share of revenue from delivery channels.</t>
        </is>
      </c>
      <c r="D8" s="48" t="inlineStr">
        <is>
          <t>Delivery sales ÷ net sales</t>
        </is>
      </c>
    </row>
    <row r="9" ht="36" customHeight="1">
      <c r="B9" s="47" t="inlineStr">
        <is>
          <t>Food cost %</t>
        </is>
      </c>
      <c r="C9" s="48" t="inlineStr">
        <is>
          <t>COGS as a share of sales.</t>
        </is>
      </c>
      <c r="D9" s="48" t="inlineStr">
        <is>
          <t>COGS ÷ net sales</t>
        </is>
      </c>
    </row>
    <row r="10" ht="36" customHeight="1">
      <c r="B10" s="47" t="inlineStr">
        <is>
          <t>Labor cost %</t>
        </is>
      </c>
      <c r="C10" s="48" t="inlineStr">
        <is>
          <t>Labour cost as a share of sales.</t>
        </is>
      </c>
      <c r="D10" s="48" t="inlineStr">
        <is>
          <t>Labour cost ÷ net sales</t>
        </is>
      </c>
    </row>
    <row r="11" ht="36" customHeight="1">
      <c r="B11" s="47" t="inlineStr">
        <is>
          <t>Prime cost</t>
        </is>
      </c>
      <c r="C11" s="48" t="inlineStr">
        <is>
          <t>Food + labour cost as a share of sales.</t>
        </is>
      </c>
      <c r="D11" s="48" t="inlineStr">
        <is>
          <t>(COGS + labour) ÷ sales · industry benchmark 55-65%</t>
        </is>
      </c>
    </row>
    <row r="12" ht="36" customHeight="1">
      <c r="B12" s="47" t="inlineStr">
        <is>
          <t>Gross margin</t>
        </is>
      </c>
      <c r="C12" s="48" t="inlineStr">
        <is>
          <t>Sales after COGS, as a share of sales.</t>
        </is>
      </c>
      <c r="D12" s="48" t="inlineStr">
        <is>
          <t>(Sales − COGS) ÷ sales</t>
        </is>
      </c>
    </row>
    <row r="13" ht="36" customHeight="1">
      <c r="B13" s="47" t="inlineStr">
        <is>
          <t>Contribution / week</t>
        </is>
      </c>
      <c r="C13" s="48" t="inlineStr">
        <is>
          <t>Sales after COGS, labour, other variable, marketing.</t>
        </is>
      </c>
      <c r="D13" s="48" t="inlineStr">
        <is>
          <t>Sales − COGS − labour − other variable − marketing</t>
        </is>
      </c>
    </row>
    <row r="14" ht="36" customHeight="1">
      <c r="B14" s="47" t="inlineStr">
        <is>
          <t>Marketing %</t>
        </is>
      </c>
      <c r="C14" s="48" t="inlineStr">
        <is>
          <t>Marketing spend as a share of sales.</t>
        </is>
      </c>
      <c r="D14" s="48" t="inlineStr">
        <is>
          <t>Marketing ÷ net sales</t>
        </is>
      </c>
    </row>
    <row r="15" ht="36" customHeight="1">
      <c r="B15" s="47" t="inlineStr">
        <is>
          <t>Repeat rate</t>
        </is>
      </c>
      <c r="C15" s="48" t="inlineStr">
        <is>
          <t>Share of transactions from repeat customers.</t>
        </is>
      </c>
      <c r="D15" s="48" t="inlineStr">
        <is>
          <t>Repeat customers ÷ transactions</t>
        </is>
      </c>
    </row>
    <row r="16" ht="36" customHeight="1">
      <c r="B16" s="47" t="inlineStr">
        <is>
          <t>Complaints / 1000 tx</t>
        </is>
      </c>
      <c r="C16" s="48" t="inlineStr">
        <is>
          <t>Operational quality proxy.</t>
        </is>
      </c>
      <c r="D16" s="48" t="inlineStr">
        <is>
          <t>Complaints ÷ transactions × 1000</t>
        </is>
      </c>
    </row>
    <row r="17" ht="36" customHeight="1">
      <c r="B17" s="47" t="inlineStr">
        <is>
          <t>Operating health score</t>
        </is>
      </c>
      <c r="C17" s="48" t="inlineStr">
        <is>
          <t>Weighted 0-100 score: prime cost (30%), gross margin (20%), repeat (20%), complaints (15%), latest growth (15%).</t>
        </is>
      </c>
      <c r="D17" s="48" t="inlineStr">
        <is>
          <t>Calc tab</t>
        </is>
      </c>
    </row>
  </sheetData>
  <mergeCells count="3">
    <mergeCell ref="A4:N4"/>
    <mergeCell ref="A2:N2"/>
    <mergeCell ref="A1:N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4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8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</cols>
  <sheetData>
    <row r="1" ht="30" customHeight="1">
      <c r="A1" s="1" t="inlineStr">
        <is>
          <t>Restaurant KPI Dashboard</t>
        </is>
      </c>
    </row>
    <row r="2" ht="18" customHeight="1">
      <c r="A2" s="2" t="inlineStr">
        <is>
          <t>Ashmo · Restaurant Growth Toolkit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PURPOSE</t>
        </is>
      </c>
    </row>
    <row r="5" ht="38" customHeight="1">
      <c r="B5" s="49" t="inlineStr">
        <is>
          <t>A 13-week weekly performance pack that turns operating data into the KPIs a CEO, board, lender, or investor will ask about. Computes prime cost, gross margin, contribution, AOV, footfall conversion, delivery mix, repeat rate, marketing %, and complaint rate — each compared to a target, surfaced on the dashboard, and rolled into a single operating health score.</t>
        </is>
      </c>
    </row>
    <row r="7" ht="22" customHeight="1">
      <c r="A7" s="4" t="inlineStr">
        <is>
          <t>BIG QUESTIONS THIS ANSWERS</t>
        </is>
      </c>
    </row>
    <row r="8" ht="22" customHeight="1">
      <c r="B8" s="37" t="inlineStr">
        <is>
          <t>•</t>
        </is>
      </c>
      <c r="C8" s="15" t="inlineStr">
        <is>
          <t>How is the business performing this period vs target?</t>
        </is>
      </c>
    </row>
    <row r="9" ht="22" customHeight="1">
      <c r="B9" s="37" t="inlineStr">
        <is>
          <t>•</t>
        </is>
      </c>
      <c r="C9" s="15" t="inlineStr">
        <is>
          <t>Is prime cost (food + labour) under control?</t>
        </is>
      </c>
    </row>
    <row r="10" ht="22" customHeight="1">
      <c r="B10" s="37" t="inlineStr">
        <is>
          <t>•</t>
        </is>
      </c>
      <c r="C10" s="15" t="inlineStr">
        <is>
          <t>Is gross margin holding up?</t>
        </is>
      </c>
    </row>
    <row r="11" ht="22" customHeight="1">
      <c r="B11" s="37" t="inlineStr">
        <is>
          <t>•</t>
        </is>
      </c>
      <c r="C11" s="15" t="inlineStr">
        <is>
          <t>Is repeat behaviour and CRM working?</t>
        </is>
      </c>
    </row>
    <row r="12" ht="22" customHeight="1">
      <c r="B12" s="37" t="inlineStr">
        <is>
          <t>•</t>
        </is>
      </c>
      <c r="C12" s="15" t="inlineStr">
        <is>
          <t>Is the trend up, flat, or sliding — and why?</t>
        </is>
      </c>
    </row>
    <row r="13" ht="22" customHeight="1">
      <c r="B13" s="37" t="inlineStr">
        <is>
          <t>•</t>
        </is>
      </c>
      <c r="C13" s="15" t="inlineStr">
        <is>
          <t>What is the single number that summarises operating health?</t>
        </is>
      </c>
    </row>
    <row r="15" ht="22" customHeight="1">
      <c r="A15" s="4" t="inlineStr">
        <is>
          <t>WORKBOOK MAP</t>
        </is>
      </c>
    </row>
    <row r="16" ht="22" customHeight="1">
      <c r="B16" s="16" t="inlineStr">
        <is>
          <t>Tab</t>
        </is>
      </c>
      <c r="C16" s="16" t="inlineStr">
        <is>
          <t>What it's for</t>
        </is>
      </c>
    </row>
    <row r="17" ht="32" customHeight="1">
      <c r="B17" s="25" t="inlineStr">
        <is>
          <t>Dashboard</t>
        </is>
      </c>
      <c r="C17" s="50" t="inlineStr">
        <is>
          <t>Health score, 12 headline KPIs, trend charts, callouts.</t>
        </is>
      </c>
    </row>
    <row r="18" ht="32" customHeight="1">
      <c r="B18" s="25" t="inlineStr">
        <is>
          <t>Inputs</t>
        </is>
      </c>
      <c r="C18" s="50" t="inlineStr">
        <is>
          <t>13-week weekly inputs: sales, transactions, footfall, costs, marketing, repeat, complaints.</t>
        </is>
      </c>
    </row>
    <row r="19" ht="32" customHeight="1">
      <c r="B19" s="25" t="inlineStr">
        <is>
          <t>Calc</t>
        </is>
      </c>
      <c r="C19" s="50" t="inlineStr">
        <is>
          <t>Per-week derived metrics, period rollup vs target, weighted health score.</t>
        </is>
      </c>
    </row>
    <row r="20" ht="32" customHeight="1">
      <c r="B20" s="25" t="inlineStr">
        <is>
          <t>Checks</t>
        </is>
      </c>
      <c r="C20" s="50" t="inlineStr">
        <is>
          <t>Data integrity + KPI floor/ceiling gates.</t>
        </is>
      </c>
    </row>
    <row r="21" ht="32" customHeight="1">
      <c r="B21" s="25" t="inlineStr">
        <is>
          <t>Scenarios</t>
        </is>
      </c>
      <c r="C21" s="50" t="inlineStr">
        <is>
          <t>Conservative / base / aggressive driver shifts.</t>
        </is>
      </c>
    </row>
    <row r="22" ht="32" customHeight="1">
      <c r="B22" s="25" t="inlineStr">
        <is>
          <t>Action_Plan</t>
        </is>
      </c>
      <c r="C22" s="50" t="inlineStr">
        <is>
          <t>Decisions, owners, deadlines.</t>
        </is>
      </c>
    </row>
    <row r="23" ht="32" customHeight="1">
      <c r="B23" s="25" t="inlineStr">
        <is>
          <t>Assumptions</t>
        </is>
      </c>
      <c r="C23" s="50" t="inlineStr">
        <is>
          <t>Currency, targets, ceilings — used by all formulas.</t>
        </is>
      </c>
    </row>
    <row r="24" ht="32" customHeight="1">
      <c r="B24" s="25" t="inlineStr">
        <is>
          <t>Definitions</t>
        </is>
      </c>
      <c r="C24" s="50" t="inlineStr">
        <is>
          <t>Glossary of every metric.</t>
        </is>
      </c>
    </row>
    <row r="25" ht="32" customHeight="1">
      <c r="B25" s="25" t="inlineStr">
        <is>
          <t>README</t>
        </is>
      </c>
      <c r="C25" s="50" t="inlineStr">
        <is>
          <t>How to use the workbook end-to-end.</t>
        </is>
      </c>
    </row>
    <row r="26" ht="32" customHeight="1">
      <c r="B26" s="25" t="inlineStr">
        <is>
          <t>Document_Control</t>
        </is>
      </c>
      <c r="C26" s="50" t="inlineStr">
        <is>
          <t>Author, reviewers, change log.</t>
        </is>
      </c>
    </row>
    <row r="28" ht="22" customHeight="1">
      <c r="A28" s="4" t="inlineStr">
        <is>
          <t>HOW TO USE</t>
        </is>
      </c>
    </row>
    <row r="29" ht="28" customHeight="1">
      <c r="B29" s="51" t="inlineStr">
        <is>
          <t>Step 1</t>
        </is>
      </c>
      <c r="C29" s="15" t="inlineStr">
        <is>
          <t>Set Assumptions: currency, target values, ceilings.</t>
        </is>
      </c>
    </row>
    <row r="30" ht="28" customHeight="1">
      <c r="B30" s="51" t="inlineStr">
        <is>
          <t>Step 2</t>
        </is>
      </c>
      <c r="C30" s="15" t="inlineStr">
        <is>
          <t>Fill Inputs with 13 weeks of operating data — replace the sample rows.</t>
        </is>
      </c>
    </row>
    <row r="31" ht="28" customHeight="1">
      <c r="B31" s="51" t="inlineStr">
        <is>
          <t>Step 3</t>
        </is>
      </c>
      <c r="C31" s="15" t="inlineStr">
        <is>
          <t>Open Calc to see per-week derived metrics, rollup, and the health score.</t>
        </is>
      </c>
    </row>
    <row r="32" ht="28" customHeight="1">
      <c r="B32" s="51" t="inlineStr">
        <is>
          <t>Step 4</t>
        </is>
      </c>
      <c r="C32" s="15" t="inlineStr">
        <is>
          <t>Open Dashboard for the management view + four call-outs.</t>
        </is>
      </c>
    </row>
    <row r="33" ht="28" customHeight="1">
      <c r="B33" s="51" t="inlineStr">
        <is>
          <t>Step 5</t>
        </is>
      </c>
      <c r="C33" s="15" t="inlineStr">
        <is>
          <t>Resolve every REVIEW on the Checks tab before circulating.</t>
        </is>
      </c>
    </row>
    <row r="35" ht="22" customHeight="1">
      <c r="A35" s="4" t="inlineStr">
        <is>
          <t>WHO THIS IS FOR</t>
        </is>
      </c>
    </row>
    <row r="36">
      <c r="B36" s="37" t="inlineStr">
        <is>
          <t>•</t>
        </is>
      </c>
      <c r="C36" s="15" t="inlineStr">
        <is>
          <t>Founders and CEOs who need a single weekly performance view.</t>
        </is>
      </c>
    </row>
    <row r="37">
      <c r="B37" s="37" t="inlineStr">
        <is>
          <t>•</t>
        </is>
      </c>
      <c r="C37" s="15" t="inlineStr">
        <is>
          <t>Operations leads running daily / weekly reviews.</t>
        </is>
      </c>
    </row>
    <row r="38">
      <c r="B38" s="37" t="inlineStr">
        <is>
          <t>•</t>
        </is>
      </c>
      <c r="C38" s="15" t="inlineStr">
        <is>
          <t>Finance leads tying operations to P&amp;L.</t>
        </is>
      </c>
    </row>
    <row r="39">
      <c r="B39" s="37" t="inlineStr">
        <is>
          <t>•</t>
        </is>
      </c>
      <c r="C39" s="15" t="inlineStr">
        <is>
          <t>Investors and lenders requesting a recurring operating pack.</t>
        </is>
      </c>
    </row>
    <row r="40">
      <c r="B40" s="37" t="inlineStr">
        <is>
          <t>•</t>
        </is>
      </c>
      <c r="C40" s="15" t="inlineStr">
        <is>
          <t>Multi-unit brands wanting a standard weekly KPI pack.</t>
        </is>
      </c>
    </row>
    <row r="42" ht="22" customHeight="1">
      <c r="A42" s="4" t="inlineStr">
        <is>
          <t>GOVERNANCE &amp; INTEGRITY</t>
        </is>
      </c>
    </row>
    <row r="43" ht="22" customHeight="1">
      <c r="B43" s="37" t="inlineStr">
        <is>
          <t>•</t>
        </is>
      </c>
      <c r="C43" s="15" t="inlineStr">
        <is>
          <t>Refresh Inputs at the close of every operating week.</t>
        </is>
      </c>
    </row>
    <row r="44" ht="22" customHeight="1">
      <c r="B44" s="37" t="inlineStr">
        <is>
          <t>•</t>
        </is>
      </c>
      <c r="C44" s="15" t="inlineStr">
        <is>
          <t>Replace the sample rows before sharing externally.</t>
        </is>
      </c>
    </row>
    <row r="45" ht="22" customHeight="1">
      <c r="B45" s="37" t="inlineStr">
        <is>
          <t>•</t>
        </is>
      </c>
      <c r="C45" s="15" t="inlineStr">
        <is>
          <t>Document the source-of-truth for sales (POS) in the README.</t>
        </is>
      </c>
    </row>
  </sheetData>
  <mergeCells count="28">
    <mergeCell ref="C30:J30"/>
    <mergeCell ref="C33:J33"/>
    <mergeCell ref="A15:N15"/>
    <mergeCell ref="C45:J45"/>
    <mergeCell ref="A1:N1"/>
    <mergeCell ref="C29:J29"/>
    <mergeCell ref="C10:J10"/>
    <mergeCell ref="A7:N7"/>
    <mergeCell ref="C44:J44"/>
    <mergeCell ref="C31:J31"/>
    <mergeCell ref="C40:J40"/>
    <mergeCell ref="C9:J9"/>
    <mergeCell ref="C12:J12"/>
    <mergeCell ref="B5:J5"/>
    <mergeCell ref="C43:J43"/>
    <mergeCell ref="C11:J11"/>
    <mergeCell ref="A2:N2"/>
    <mergeCell ref="C36:J36"/>
    <mergeCell ref="A42:N42"/>
    <mergeCell ref="C39:J39"/>
    <mergeCell ref="C8:J8"/>
    <mergeCell ref="A35:N35"/>
    <mergeCell ref="A4:N4"/>
    <mergeCell ref="C32:J32"/>
    <mergeCell ref="C38:J38"/>
    <mergeCell ref="C13:J13"/>
    <mergeCell ref="C37:J37"/>
    <mergeCell ref="A28:N2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2026-05-14T19:30:20Z</dcterms:created>
  <dcterms:modified xmlns:dcterms="http://purl.org/dc/terms/" xmlns:xsi="http://www.w3.org/2001/XMLSchema-instance" xsi:type="dcterms:W3CDTF">2026-05-14T19:30:20Z</dcterms:modified>
</cp:coreProperties>
</file>