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%;[Red]-0.0%"/>
    <numFmt numFmtId="165" formatCode="0.0"/>
    <numFmt numFmtId="166" formatCode="#,##0;[Red]-#,##0"/>
    <numFmt numFmtId="167" formatCode="&quot;AED&quot; #,##0;[Red]&quot;AED&quot; -#,##0"/>
    <numFmt numFmtId="168" formatCode="0%;[Red]-0%"/>
    <numFmt numFmtId="169" formatCode="&quot;AED&quot; #,##0.00;[Red]&quot;AED&quot; -#,##0.00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6" fontId="15" fillId="3" borderId="0" applyAlignment="1" pivotButton="0" quotePrefix="0" xfId="0">
      <alignment horizontal="left" vertical="center" indent="1"/>
    </xf>
    <xf numFmtId="167" fontId="15" fillId="3" borderId="0" applyAlignment="1" pivotButton="0" quotePrefix="0" xfId="0">
      <alignment horizontal="left" vertical="center" indent="1"/>
    </xf>
    <xf numFmtId="169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167" fontId="8" fillId="6" borderId="2" applyAlignment="1" pivotButton="0" quotePrefix="0" xfId="0">
      <alignment horizontal="left" vertical="center" wrapText="1" indent="1"/>
    </xf>
    <xf numFmtId="168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7" fontId="8" fillId="6" borderId="2" pivotButton="0" quotePrefix="0" xfId="0"/>
    <xf numFmtId="166" fontId="8" fillId="6" borderId="2" pivotButton="0" quotePrefix="0" xfId="0"/>
    <xf numFmtId="168" fontId="8" fillId="6" borderId="2" pivotButton="0" quotePrefix="0" xfId="0"/>
    <xf numFmtId="0" fontId="0" fillId="0" borderId="2" pivotButton="0" quotePrefix="0" xfId="0"/>
    <xf numFmtId="167" fontId="0" fillId="0" borderId="2" pivotButton="0" quotePrefix="0" xfId="0"/>
    <xf numFmtId="166" fontId="0" fillId="0" borderId="2" pivotButton="0" quotePrefix="0" xfId="0"/>
    <xf numFmtId="168" fontId="0" fillId="0" borderId="2" pivotButton="0" quotePrefix="0" xfId="0"/>
    <xf numFmtId="0" fontId="3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169" fontId="0" fillId="0" borderId="2" applyAlignment="1" pivotButton="0" quotePrefix="0" xfId="0">
      <alignment horizontal="left" vertical="center" wrapText="1" indent="1"/>
    </xf>
    <xf numFmtId="167" fontId="0" fillId="0" borderId="2" applyAlignment="1" pivotButton="0" quotePrefix="0" xfId="0">
      <alignment horizontal="left" vertical="center" wrapText="1" indent="1"/>
    </xf>
    <xf numFmtId="164" fontId="8" fillId="6" borderId="2" pivotButton="0" quotePrefix="0" xfId="0"/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1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'Calc'!I5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'Calc'!$B$6:$B$25</f>
            </numRef>
          </cat>
          <val>
            <numRef>
              <f>'Calc'!$I$6:$I$25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'Calc'!H29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'Calc'!$B$30:$B$35</f>
            </numRef>
          </cat>
          <val>
            <numRef>
              <f>'Calc'!$H$30:$H$35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Local Store Marketing Dashboard</t>
        </is>
      </c>
    </row>
    <row r="2" ht="18" customHeight="1">
      <c r="A2" s="2" t="inlineStr">
        <is>
          <t>Trade-area performance · CAC · contribution · cluster mix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TACTICS IN PLAN</t>
        </is>
      </c>
      <c r="E5" s="5" t="inlineStr">
        <is>
          <t>TOTAL COST</t>
        </is>
      </c>
      <c r="I5" s="5" t="inlineStr">
        <is>
          <t>ESTIMATED VISITS</t>
        </is>
      </c>
      <c r="M5" s="5" t="inlineStr">
        <is>
          <t>ESTIMATED REVENUE</t>
        </is>
      </c>
    </row>
    <row r="6" ht="28" customHeight="1">
      <c r="A6" s="6">
        <f>COUNTA(Inputs!B16:B35)</f>
        <v/>
      </c>
      <c r="E6" s="7">
        <f>SUM(Inputs!F16:F35)</f>
        <v/>
      </c>
      <c r="I6" s="6">
        <f>SUM(Inputs!I16:I35)</f>
        <v/>
      </c>
      <c r="M6" s="7">
        <f>SUM(Calc!G6:G25)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AVG CAC</t>
        </is>
      </c>
      <c r="E8" s="5" t="inlineStr">
        <is>
          <t>TOTAL CONTRIBUTION</t>
        </is>
      </c>
      <c r="I8" s="5" t="inlineStr">
        <is>
          <t>TACTICS LIVE</t>
        </is>
      </c>
      <c r="M8" s="5" t="inlineStr">
        <is>
          <t>CLUSTERS COVERED</t>
        </is>
      </c>
    </row>
    <row r="9" ht="28" customHeight="1">
      <c r="A9" s="8">
        <f>IFERROR(SUM(Inputs!F16:F35)/SUM(Inputs!I16:I35),0)</f>
        <v/>
      </c>
      <c r="E9" s="7">
        <f>SUM(Calc!I6:I25)</f>
        <v/>
      </c>
      <c r="I9" s="6">
        <f>COUNTIF(Inputs!K16:K35,"Live")</f>
        <v/>
      </c>
      <c r="M9" s="6">
        <f>COUNTA(Inputs!B6:B11)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CONTRIBUTION BY TACTIC</t>
        </is>
      </c>
    </row>
    <row r="33" ht="22" customHeight="1">
      <c r="A33" s="4" t="inlineStr">
        <is>
          <t>CLUSTER CONTRIBUTION</t>
        </is>
      </c>
    </row>
    <row r="54" ht="22" customHeight="1">
      <c r="A54" s="4" t="inlineStr">
        <is>
          <t>MANAGEMENT CALL-OUTS</t>
        </is>
      </c>
    </row>
    <row r="55" ht="30" customHeight="1">
      <c r="B55" s="9" t="inlineStr">
        <is>
          <t>Where is the best CAC?</t>
        </is>
      </c>
      <c r="C55" s="10">
        <f>IFERROR("Best CAC tactic: "&amp;INDEX(Calc!B6:B25,MATCH(MIN(Calc!H6:H25),Calc!H6:H25,0)),"")</f>
        <v/>
      </c>
    </row>
    <row r="56" ht="30" customHeight="1">
      <c r="B56" s="9" t="inlineStr">
        <is>
          <t>Where is the worst contribution?</t>
        </is>
      </c>
      <c r="C56" s="10">
        <f>IFERROR("Lowest-contribution tactic: "&amp;INDEX(Calc!B6:B25,MATCH(MIN(Calc!I6:I25),Calc!I6:I25,0)),"")</f>
        <v/>
      </c>
    </row>
    <row r="57" ht="30" customHeight="1">
      <c r="B57" s="9" t="inlineStr">
        <is>
          <t>Which cluster is highest leverage?</t>
        </is>
      </c>
      <c r="C57" s="10">
        <f>IFERROR("Top cluster by contribution: "&amp;INDEX(Calc!B30:B35,MATCH(MAX(Calc!H30:H35),Calc!H30:H35,0)),"")</f>
        <v/>
      </c>
    </row>
    <row r="58" ht="30" customHeight="1">
      <c r="B58" s="9" t="inlineStr">
        <is>
          <t>Is the local plan paying back?</t>
        </is>
      </c>
      <c r="C58" s="10">
        <f>IF(SUM(Calc!I6:I25)&gt;0,"Local plan is contribution-positive — protect cadence.","Local plan is contribution-negative — kill weakest tactics first.")</f>
        <v/>
      </c>
    </row>
  </sheetData>
  <mergeCells count="26">
    <mergeCell ref="C55:N55"/>
    <mergeCell ref="E9:G9"/>
    <mergeCell ref="C56:N56"/>
    <mergeCell ref="M6:O6"/>
    <mergeCell ref="E6:G6"/>
    <mergeCell ref="A1:N1"/>
    <mergeCell ref="A5:C5"/>
    <mergeCell ref="I5:K5"/>
    <mergeCell ref="A8:C8"/>
    <mergeCell ref="A54:N54"/>
    <mergeCell ref="I8:K8"/>
    <mergeCell ref="M8:O8"/>
    <mergeCell ref="A12:N12"/>
    <mergeCell ref="C57:N57"/>
    <mergeCell ref="A2:N2"/>
    <mergeCell ref="I9:K9"/>
    <mergeCell ref="A9:C9"/>
    <mergeCell ref="A33:N33"/>
    <mergeCell ref="I6:K6"/>
    <mergeCell ref="A4:N4"/>
    <mergeCell ref="E5:G5"/>
    <mergeCell ref="M9:O9"/>
    <mergeCell ref="C58:N58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1" t="inlineStr">
        <is>
          <t>Field</t>
        </is>
      </c>
      <c r="C5" s="11" t="inlineStr">
        <is>
          <t>Value</t>
        </is>
      </c>
    </row>
    <row r="6" ht="20" customHeight="1">
      <c r="B6" s="25" t="inlineStr">
        <is>
          <t>Workbook</t>
        </is>
      </c>
      <c r="C6" s="21" t="inlineStr">
        <is>
          <t>Local Store Marketing Planner</t>
        </is>
      </c>
    </row>
    <row r="7" ht="20" customHeight="1">
      <c r="B7" s="25" t="inlineStr">
        <is>
          <t>Prepared by</t>
        </is>
      </c>
      <c r="C7" s="21" t="inlineStr">
        <is>
          <t>Ashmo · Restaurant Growth Toolkit</t>
        </is>
      </c>
    </row>
    <row r="8" ht="20" customHeight="1">
      <c r="B8" s="25" t="inlineStr">
        <is>
          <t>Owner (accountable)</t>
        </is>
      </c>
      <c r="C8" s="21" t="inlineStr">
        <is>
          <t>Marketing Lead</t>
        </is>
      </c>
    </row>
    <row r="9" ht="20" customHeight="1">
      <c r="B9" s="25" t="inlineStr">
        <is>
          <t>Version</t>
        </is>
      </c>
      <c r="C9" s="21" t="inlineStr">
        <is>
          <t>2.0</t>
        </is>
      </c>
    </row>
    <row r="10" ht="20" customHeight="1">
      <c r="B10" s="25" t="inlineStr">
        <is>
          <t>Issued</t>
        </is>
      </c>
      <c r="C10" s="21" t="inlineStr">
        <is>
          <t>2026-05-14</t>
        </is>
      </c>
    </row>
    <row r="11" ht="20" customHeight="1">
      <c r="B11" s="25" t="inlineStr">
        <is>
          <t>Review cadence</t>
        </is>
      </c>
      <c r="C11" s="21" t="inlineStr">
        <is>
          <t>Monthly, or after a material business event</t>
        </is>
      </c>
    </row>
    <row r="12" ht="20" customHeight="1">
      <c r="B12" s="25" t="inlineStr">
        <is>
          <t>Classification</t>
        </is>
      </c>
      <c r="C12" s="21" t="inlineStr">
        <is>
          <t>Internal · Commercially sensitive</t>
        </is>
      </c>
    </row>
    <row r="13" ht="20" customHeight="1">
      <c r="B13" s="25" t="inlineStr">
        <is>
          <t>Currency convention</t>
        </is>
      </c>
      <c r="C13" s="21" t="inlineStr">
        <is>
          <t>Default AED — change in Assumptions tab if your reporting currency differs</t>
        </is>
      </c>
    </row>
    <row r="14" ht="20" customHeight="1">
      <c r="B14" s="25" t="inlineStr">
        <is>
          <t>Source of truth</t>
        </is>
      </c>
      <c r="C14" s="21" t="inlineStr">
        <is>
          <t>This workbook is the single source of truth for the metrics it contains</t>
        </is>
      </c>
    </row>
    <row r="15" ht="20" customHeight="1">
      <c r="B15" s="25" t="inlineStr">
        <is>
          <t>Distribution</t>
        </is>
      </c>
      <c r="C15" s="21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1" t="inlineStr">
        <is>
          <t>Role</t>
        </is>
      </c>
      <c r="C18" s="11" t="inlineStr">
        <is>
          <t>Name</t>
        </is>
      </c>
      <c r="D18" s="11" t="inlineStr">
        <is>
          <t>Approval status</t>
        </is>
      </c>
      <c r="E18" s="11" t="inlineStr">
        <is>
          <t>Comments</t>
        </is>
      </c>
    </row>
    <row r="19">
      <c r="B19" s="25" t="inlineStr">
        <is>
          <t>Founder / CEO</t>
        </is>
      </c>
      <c r="C19" s="17" t="inlineStr"/>
      <c r="D19" s="17" t="inlineStr">
        <is>
          <t>Pending</t>
        </is>
      </c>
      <c r="E19" s="17" t="inlineStr"/>
    </row>
    <row r="20">
      <c r="B20" s="25" t="inlineStr">
        <is>
          <t>Operations Lead</t>
        </is>
      </c>
      <c r="C20" s="17" t="inlineStr"/>
      <c r="D20" s="17" t="inlineStr">
        <is>
          <t>Pending</t>
        </is>
      </c>
      <c r="E20" s="17" t="inlineStr"/>
    </row>
    <row r="21">
      <c r="B21" s="25" t="inlineStr">
        <is>
          <t>Finance Lead</t>
        </is>
      </c>
      <c r="C21" s="17" t="inlineStr"/>
      <c r="D21" s="17" t="inlineStr">
        <is>
          <t>Pending</t>
        </is>
      </c>
      <c r="E21" s="17" t="inlineStr"/>
    </row>
    <row r="22">
      <c r="B22" s="25" t="inlineStr">
        <is>
          <t>Brand / Marketing Lead</t>
        </is>
      </c>
      <c r="C22" s="17" t="inlineStr"/>
      <c r="D22" s="17" t="inlineStr">
        <is>
          <t>Pending</t>
        </is>
      </c>
      <c r="E22" s="17" t="inlineStr"/>
    </row>
    <row r="24" ht="22" customHeight="1">
      <c r="A24" s="4" t="inlineStr">
        <is>
          <t>CHANGE LOG</t>
        </is>
      </c>
    </row>
    <row r="25" ht="22" customHeight="1">
      <c r="B25" s="11" t="inlineStr">
        <is>
          <t>Date</t>
        </is>
      </c>
      <c r="C25" s="11" t="inlineStr">
        <is>
          <t>Author</t>
        </is>
      </c>
      <c r="D25" s="11" t="inlineStr">
        <is>
          <t>Version</t>
        </is>
      </c>
      <c r="E25" s="11" t="inlineStr">
        <is>
          <t>Change summary</t>
        </is>
      </c>
    </row>
    <row r="26" ht="28" customHeight="1">
      <c r="B26" s="42" t="inlineStr">
        <is>
          <t>2026-05-14</t>
        </is>
      </c>
      <c r="C26" s="42" t="inlineStr">
        <is>
          <t>Ashmo Toolkit</t>
        </is>
      </c>
      <c r="D26" s="42" t="inlineStr">
        <is>
          <t>3.0</t>
        </is>
      </c>
      <c r="E26" s="42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46" t="inlineStr"/>
      <c r="C27" s="46" t="inlineStr"/>
      <c r="D27" s="46" t="inlineStr"/>
      <c r="E27" s="46" t="inlineStr"/>
    </row>
    <row r="28" ht="28" customHeight="1">
      <c r="B28" s="46" t="inlineStr"/>
      <c r="C28" s="46" t="inlineStr"/>
      <c r="D28" s="46" t="inlineStr"/>
      <c r="E28" s="46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5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18" customWidth="1" min="3" max="3"/>
    <col width="24" customWidth="1" min="4" max="4"/>
    <col width="20" customWidth="1" min="5" max="5"/>
    <col width="12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2" customWidth="1" min="13" max="13"/>
    <col width="24" customWidth="1" min="14" max="14"/>
  </cols>
  <sheetData>
    <row r="1" ht="30" customHeight="1">
      <c r="A1" s="1" t="inlineStr">
        <is>
          <t>Local Store Marketing · Inputs</t>
        </is>
      </c>
    </row>
    <row r="2" ht="18" customHeight="1">
      <c r="A2" s="2" t="inlineStr">
        <is>
          <t>Trade-area clusters · hyperlocal tactics · cost · estimated footfall lift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TRADE-AREA CLUSTERS</t>
        </is>
      </c>
    </row>
    <row r="5" ht="22" customHeight="1">
      <c r="B5" s="11" t="inlineStr">
        <is>
          <t>ID</t>
        </is>
      </c>
      <c r="C5" s="11" t="inlineStr">
        <is>
          <t>Cluster name</t>
        </is>
      </c>
      <c r="D5" s="11" t="inlineStr">
        <is>
          <t>Cluster type</t>
        </is>
      </c>
      <c r="E5" s="11" t="inlineStr">
        <is>
          <t>Distance (km)</t>
        </is>
      </c>
      <c r="F5" s="11" t="inlineStr">
        <is>
          <t>Est. daily reachable people</t>
        </is>
      </c>
      <c r="G5" s="11" t="inlineStr">
        <is>
          <t>Notes</t>
        </is>
      </c>
    </row>
    <row r="6" ht="24" customHeight="1">
      <c r="B6" s="12" t="inlineStr">
        <is>
          <t>CLU-01</t>
        </is>
      </c>
      <c r="C6" s="12" t="inlineStr">
        <is>
          <t>Cluster A — office</t>
        </is>
      </c>
      <c r="D6" s="12" t="inlineStr">
        <is>
          <t>Office cluster</t>
        </is>
      </c>
      <c r="E6" s="13" t="n">
        <v>0.4</v>
      </c>
      <c r="F6" s="14" t="n">
        <v>8500</v>
      </c>
      <c r="G6" s="12" t="inlineStr"/>
    </row>
    <row r="7" ht="24" customHeight="1">
      <c r="B7" s="12" t="inlineStr">
        <is>
          <t>CLU-02</t>
        </is>
      </c>
      <c r="C7" s="12" t="inlineStr">
        <is>
          <t>Cluster B — residential</t>
        </is>
      </c>
      <c r="D7" s="12" t="inlineStr">
        <is>
          <t>Residential cluster</t>
        </is>
      </c>
      <c r="E7" s="13" t="n">
        <v>0.7</v>
      </c>
      <c r="F7" s="14" t="n">
        <v>12500</v>
      </c>
      <c r="G7" s="12" t="inlineStr"/>
    </row>
    <row r="8" ht="24" customHeight="1">
      <c r="B8" s="12" t="inlineStr">
        <is>
          <t>CLU-03</t>
        </is>
      </c>
      <c r="C8" s="12" t="inlineStr">
        <is>
          <t>Cluster C — university</t>
        </is>
      </c>
      <c r="D8" s="12" t="inlineStr">
        <is>
          <t>School / university</t>
        </is>
      </c>
      <c r="E8" s="13" t="n">
        <v>1.2</v>
      </c>
      <c r="F8" s="14" t="n">
        <v>6500</v>
      </c>
      <c r="G8" s="12" t="inlineStr"/>
    </row>
    <row r="9" ht="24" customHeight="1">
      <c r="B9" s="12" t="inlineStr">
        <is>
          <t>CLU-04</t>
        </is>
      </c>
      <c r="C9" s="12" t="inlineStr">
        <is>
          <t>Cluster D — mall</t>
        </is>
      </c>
      <c r="D9" s="12" t="inlineStr">
        <is>
          <t>Mall / footfall hub</t>
        </is>
      </c>
      <c r="E9" s="13" t="n">
        <v>0.2</v>
      </c>
      <c r="F9" s="14" t="n">
        <v>15000</v>
      </c>
      <c r="G9" s="12" t="inlineStr"/>
    </row>
    <row r="10" ht="24" customHeight="1">
      <c r="B10" s="12" t="inlineStr">
        <is>
          <t>CLU-05</t>
        </is>
      </c>
      <c r="C10" s="12" t="inlineStr">
        <is>
          <t>Cluster E — hospital</t>
        </is>
      </c>
      <c r="D10" s="12" t="inlineStr">
        <is>
          <t>Hospital / institution</t>
        </is>
      </c>
      <c r="E10" s="13" t="n">
        <v>1.5</v>
      </c>
      <c r="F10" s="14" t="n">
        <v>3500</v>
      </c>
      <c r="G10" s="12" t="inlineStr"/>
    </row>
    <row r="11" ht="24" customHeight="1">
      <c r="B11" s="12" t="inlineStr">
        <is>
          <t>CLU-06</t>
        </is>
      </c>
      <c r="C11" s="12" t="inlineStr">
        <is>
          <t>Cluster F — hotel</t>
        </is>
      </c>
      <c r="D11" s="12" t="inlineStr">
        <is>
          <t>Tourism / hotel</t>
        </is>
      </c>
      <c r="E11" s="13" t="n">
        <v>0.9</v>
      </c>
      <c r="F11" s="14" t="n">
        <v>2200</v>
      </c>
      <c r="G11" s="12" t="inlineStr"/>
    </row>
    <row r="14" ht="22" customHeight="1">
      <c r="A14" s="4" t="inlineStr">
        <is>
          <t>HYPERLOCAL TACTICS</t>
        </is>
      </c>
    </row>
    <row r="15" ht="22" customHeight="1">
      <c r="B15" s="11" t="inlineStr">
        <is>
          <t>ID</t>
        </is>
      </c>
      <c r="C15" s="11" t="inlineStr">
        <is>
          <t>Tactic</t>
        </is>
      </c>
      <c r="D15" s="11" t="inlineStr">
        <is>
          <t>Cluster</t>
        </is>
      </c>
      <c r="E15" s="11" t="inlineStr">
        <is>
          <t>Owner</t>
        </is>
      </c>
      <c r="F15" s="11" t="inlineStr">
        <is>
          <t>Cost</t>
        </is>
      </c>
      <c r="G15" s="11" t="inlineStr">
        <is>
          <t>Reached</t>
        </is>
      </c>
      <c r="H15" s="11" t="inlineStr">
        <is>
          <t>Conversion %</t>
        </is>
      </c>
      <c r="I15" s="11" t="inlineStr">
        <is>
          <t>Estimated visits</t>
        </is>
      </c>
      <c r="J15" s="11" t="inlineStr">
        <is>
          <t>AOV</t>
        </is>
      </c>
      <c r="K15" s="11" t="inlineStr">
        <is>
          <t>Status</t>
        </is>
      </c>
      <c r="L15" s="11" t="inlineStr">
        <is>
          <t>Priority</t>
        </is>
      </c>
      <c r="M15" s="11" t="inlineStr">
        <is>
          <t>Notes</t>
        </is>
      </c>
    </row>
    <row r="16" ht="26" customHeight="1">
      <c r="B16" s="12" t="inlineStr">
        <is>
          <t>TAC-01</t>
        </is>
      </c>
      <c r="C16" s="12" t="inlineStr">
        <is>
          <t>Sampling — morning</t>
        </is>
      </c>
      <c r="D16" s="12" t="inlineStr">
        <is>
          <t>Cluster A — office</t>
        </is>
      </c>
      <c r="E16" s="12" t="inlineStr">
        <is>
          <t>Field</t>
        </is>
      </c>
      <c r="F16" s="15" t="n">
        <v>3500</v>
      </c>
      <c r="G16" s="14" t="n">
        <v>1500</v>
      </c>
      <c r="H16" s="16" t="n">
        <v>0.07000000000000001</v>
      </c>
      <c r="I16" s="14" t="n">
        <v>105</v>
      </c>
      <c r="J16" s="15" t="n">
        <v>18</v>
      </c>
      <c r="K16" s="12" t="inlineStr">
        <is>
          <t>Live</t>
        </is>
      </c>
      <c r="L16" s="12" t="inlineStr">
        <is>
          <t>High</t>
        </is>
      </c>
      <c r="M16" s="12" t="inlineStr"/>
    </row>
    <row r="17" ht="26" customHeight="1">
      <c r="B17" s="12" t="inlineStr">
        <is>
          <t>TAC-02</t>
        </is>
      </c>
      <c r="C17" s="12" t="inlineStr">
        <is>
          <t>Loyalty acquisition</t>
        </is>
      </c>
      <c r="D17" s="12" t="inlineStr">
        <is>
          <t>Cluster A — office</t>
        </is>
      </c>
      <c r="E17" s="12" t="inlineStr">
        <is>
          <t>CRM</t>
        </is>
      </c>
      <c r="F17" s="15" t="n">
        <v>1500</v>
      </c>
      <c r="G17" s="14" t="n">
        <v>1500</v>
      </c>
      <c r="H17" s="16" t="n">
        <v>0.12</v>
      </c>
      <c r="I17" s="14" t="n">
        <v>180</v>
      </c>
      <c r="J17" s="15" t="n">
        <v>18</v>
      </c>
      <c r="K17" s="12" t="inlineStr">
        <is>
          <t>Live</t>
        </is>
      </c>
      <c r="L17" s="12" t="inlineStr">
        <is>
          <t>High</t>
        </is>
      </c>
      <c r="M17" s="12" t="inlineStr">
        <is>
          <t>Sign-up incentive</t>
        </is>
      </c>
    </row>
    <row r="18" ht="26" customHeight="1">
      <c r="B18" s="12" t="inlineStr">
        <is>
          <t>TAC-03</t>
        </is>
      </c>
      <c r="C18" s="12" t="inlineStr">
        <is>
          <t>Flyer / leaflet</t>
        </is>
      </c>
      <c r="D18" s="12" t="inlineStr">
        <is>
          <t>Cluster B — residential</t>
        </is>
      </c>
      <c r="E18" s="12" t="inlineStr">
        <is>
          <t>Field</t>
        </is>
      </c>
      <c r="F18" s="15" t="n">
        <v>2000</v>
      </c>
      <c r="G18" s="14" t="n">
        <v>4000</v>
      </c>
      <c r="H18" s="16" t="n">
        <v>0.02</v>
      </c>
      <c r="I18" s="14" t="n">
        <v>80</v>
      </c>
      <c r="J18" s="15" t="n">
        <v>16</v>
      </c>
      <c r="K18" s="12" t="inlineStr">
        <is>
          <t>Live</t>
        </is>
      </c>
      <c r="L18" s="12" t="inlineStr">
        <is>
          <t>Medium</t>
        </is>
      </c>
      <c r="M18" s="12" t="inlineStr"/>
    </row>
    <row r="19" ht="26" customHeight="1">
      <c r="B19" s="12" t="inlineStr">
        <is>
          <t>TAC-04</t>
        </is>
      </c>
      <c r="C19" s="12" t="inlineStr">
        <is>
          <t>Geo-targeted ads</t>
        </is>
      </c>
      <c r="D19" s="12" t="inlineStr">
        <is>
          <t>Cluster B — residential</t>
        </is>
      </c>
      <c r="E19" s="12" t="inlineStr">
        <is>
          <t>Marketing</t>
        </is>
      </c>
      <c r="F19" s="15" t="n">
        <v>3500</v>
      </c>
      <c r="G19" s="14" t="n">
        <v>9500</v>
      </c>
      <c r="H19" s="16" t="n">
        <v>0.04</v>
      </c>
      <c r="I19" s="14" t="n">
        <v>380</v>
      </c>
      <c r="J19" s="15" t="n">
        <v>17</v>
      </c>
      <c r="K19" s="12" t="inlineStr">
        <is>
          <t>Live</t>
        </is>
      </c>
      <c r="L19" s="12" t="inlineStr">
        <is>
          <t>High</t>
        </is>
      </c>
      <c r="M19" s="12" t="inlineStr"/>
    </row>
    <row r="20" ht="26" customHeight="1">
      <c r="B20" s="12" t="inlineStr">
        <is>
          <t>TAC-05</t>
        </is>
      </c>
      <c r="C20" s="12" t="inlineStr">
        <is>
          <t>Local PR / media</t>
        </is>
      </c>
      <c r="D20" s="12" t="inlineStr">
        <is>
          <t>Cluster C — university</t>
        </is>
      </c>
      <c r="E20" s="12" t="inlineStr">
        <is>
          <t>PR</t>
        </is>
      </c>
      <c r="F20" s="15" t="n">
        <v>4500</v>
      </c>
      <c r="G20" s="14" t="n">
        <v>3500</v>
      </c>
      <c r="H20" s="16" t="n">
        <v>0.05</v>
      </c>
      <c r="I20" s="14" t="n">
        <v>175</v>
      </c>
      <c r="J20" s="15" t="n">
        <v>15</v>
      </c>
      <c r="K20" s="12" t="inlineStr">
        <is>
          <t>Live</t>
        </is>
      </c>
      <c r="L20" s="12" t="inlineStr">
        <is>
          <t>Medium</t>
        </is>
      </c>
      <c r="M20" s="12" t="inlineStr"/>
    </row>
    <row r="21" ht="26" customHeight="1">
      <c r="B21" s="12" t="inlineStr">
        <is>
          <t>TAC-06</t>
        </is>
      </c>
      <c r="C21" s="12" t="inlineStr">
        <is>
          <t>Influencer (local)</t>
        </is>
      </c>
      <c r="D21" s="12" t="inlineStr">
        <is>
          <t>Cluster C — university</t>
        </is>
      </c>
      <c r="E21" s="12" t="inlineStr">
        <is>
          <t>Brand</t>
        </is>
      </c>
      <c r="F21" s="15" t="n">
        <v>3000</v>
      </c>
      <c r="G21" s="14" t="n">
        <v>8000</v>
      </c>
      <c r="H21" s="16" t="n">
        <v>0.06</v>
      </c>
      <c r="I21" s="14" t="n">
        <v>480</v>
      </c>
      <c r="J21" s="15" t="n">
        <v>16</v>
      </c>
      <c r="K21" s="12" t="inlineStr">
        <is>
          <t>Live</t>
        </is>
      </c>
      <c r="L21" s="12" t="inlineStr">
        <is>
          <t>High</t>
        </is>
      </c>
      <c r="M21" s="12" t="inlineStr"/>
    </row>
    <row r="22" ht="26" customHeight="1">
      <c r="B22" s="12" t="inlineStr">
        <is>
          <t>TAC-07</t>
        </is>
      </c>
      <c r="C22" s="12" t="inlineStr">
        <is>
          <t>Window / signage</t>
        </is>
      </c>
      <c r="D22" s="12" t="inlineStr">
        <is>
          <t>Cluster D — mall</t>
        </is>
      </c>
      <c r="E22" s="12" t="inlineStr">
        <is>
          <t>Brand</t>
        </is>
      </c>
      <c r="F22" s="15" t="n">
        <v>2500</v>
      </c>
      <c r="G22" s="14" t="n">
        <v>5000</v>
      </c>
      <c r="H22" s="16" t="n">
        <v>0.05</v>
      </c>
      <c r="I22" s="14" t="n">
        <v>250</v>
      </c>
      <c r="J22" s="15" t="n">
        <v>18</v>
      </c>
      <c r="K22" s="12" t="inlineStr">
        <is>
          <t>Live</t>
        </is>
      </c>
      <c r="L22" s="12" t="inlineStr">
        <is>
          <t>Medium</t>
        </is>
      </c>
      <c r="M22" s="12" t="inlineStr">
        <is>
          <t>Refresh quarterly</t>
        </is>
      </c>
    </row>
    <row r="23" ht="26" customHeight="1">
      <c r="B23" s="12" t="inlineStr">
        <is>
          <t>TAC-08</t>
        </is>
      </c>
      <c r="C23" s="12" t="inlineStr">
        <is>
          <t>Community event</t>
        </is>
      </c>
      <c r="D23" s="12" t="inlineStr">
        <is>
          <t>Cluster D — mall</t>
        </is>
      </c>
      <c r="E23" s="12" t="inlineStr">
        <is>
          <t>Field</t>
        </is>
      </c>
      <c r="F23" s="15" t="n">
        <v>8000</v>
      </c>
      <c r="G23" s="14" t="n">
        <v>3000</v>
      </c>
      <c r="H23" s="16" t="n">
        <v>0.04</v>
      </c>
      <c r="I23" s="14" t="n">
        <v>120</v>
      </c>
      <c r="J23" s="15" t="n">
        <v>18</v>
      </c>
      <c r="K23" s="12" t="inlineStr">
        <is>
          <t>Planned</t>
        </is>
      </c>
      <c r="L23" s="12" t="inlineStr">
        <is>
          <t>High</t>
        </is>
      </c>
      <c r="M23" s="12" t="inlineStr"/>
    </row>
    <row r="24" ht="26" customHeight="1">
      <c r="B24" s="12" t="inlineStr">
        <is>
          <t>TAC-09</t>
        </is>
      </c>
      <c r="C24" s="12" t="inlineStr">
        <is>
          <t>Partnership / collaboration</t>
        </is>
      </c>
      <c r="D24" s="12" t="inlineStr">
        <is>
          <t>Cluster E — hospital</t>
        </is>
      </c>
      <c r="E24" s="12" t="inlineStr">
        <is>
          <t>Brand</t>
        </is>
      </c>
      <c r="F24" s="15" t="n">
        <v>4500</v>
      </c>
      <c r="G24" s="14" t="n">
        <v>2000</v>
      </c>
      <c r="H24" s="16" t="n">
        <v>0.07000000000000001</v>
      </c>
      <c r="I24" s="14" t="n">
        <v>140</v>
      </c>
      <c r="J24" s="15" t="n">
        <v>18</v>
      </c>
      <c r="K24" s="12" t="inlineStr">
        <is>
          <t>Planned</t>
        </is>
      </c>
      <c r="L24" s="12" t="inlineStr">
        <is>
          <t>Medium</t>
        </is>
      </c>
      <c r="M24" s="12" t="inlineStr"/>
    </row>
    <row r="25" ht="26" customHeight="1">
      <c r="B25" s="12" t="inlineStr">
        <is>
          <t>TAC-10</t>
        </is>
      </c>
      <c r="C25" s="12" t="inlineStr">
        <is>
          <t>Local sponsorship</t>
        </is>
      </c>
      <c r="D25" s="12" t="inlineStr">
        <is>
          <t>Cluster F — hotel</t>
        </is>
      </c>
      <c r="E25" s="12" t="inlineStr">
        <is>
          <t>Brand</t>
        </is>
      </c>
      <c r="F25" s="15" t="n">
        <v>9000</v>
      </c>
      <c r="G25" s="14" t="n">
        <v>1500</v>
      </c>
      <c r="H25" s="16" t="n">
        <v>0.05</v>
      </c>
      <c r="I25" s="14" t="n">
        <v>75</v>
      </c>
      <c r="J25" s="15" t="n">
        <v>22</v>
      </c>
      <c r="K25" s="12" t="inlineStr">
        <is>
          <t>Planned</t>
        </is>
      </c>
      <c r="L25" s="12" t="inlineStr">
        <is>
          <t>Medium</t>
        </is>
      </c>
      <c r="M25" s="12" t="inlineStr"/>
    </row>
    <row r="26">
      <c r="B26" s="17" t="n"/>
      <c r="C26" s="17" t="n"/>
      <c r="D26" s="17" t="n"/>
      <c r="E26" s="17" t="n"/>
      <c r="F26" s="18" t="n"/>
      <c r="G26" s="19" t="n"/>
      <c r="H26" s="20" t="n"/>
      <c r="I26" s="19" t="n"/>
      <c r="J26" s="18" t="n"/>
      <c r="K26" s="17" t="n"/>
      <c r="L26" s="17" t="n"/>
      <c r="M26" s="17" t="n"/>
    </row>
    <row r="27">
      <c r="B27" s="17" t="n"/>
      <c r="C27" s="17" t="n"/>
      <c r="D27" s="17" t="n"/>
      <c r="E27" s="17" t="n"/>
      <c r="F27" s="18" t="n"/>
      <c r="G27" s="19" t="n"/>
      <c r="H27" s="20" t="n"/>
      <c r="I27" s="19" t="n"/>
      <c r="J27" s="18" t="n"/>
      <c r="K27" s="17" t="n"/>
      <c r="L27" s="17" t="n"/>
      <c r="M27" s="17" t="n"/>
    </row>
    <row r="28">
      <c r="B28" s="17" t="n"/>
      <c r="C28" s="17" t="n"/>
      <c r="D28" s="17" t="n"/>
      <c r="E28" s="17" t="n"/>
      <c r="F28" s="18" t="n"/>
      <c r="G28" s="19" t="n"/>
      <c r="H28" s="20" t="n"/>
      <c r="I28" s="19" t="n"/>
      <c r="J28" s="18" t="n"/>
      <c r="K28" s="17" t="n"/>
      <c r="L28" s="17" t="n"/>
      <c r="M28" s="17" t="n"/>
    </row>
    <row r="29">
      <c r="B29" s="17" t="n"/>
      <c r="C29" s="17" t="n"/>
      <c r="D29" s="17" t="n"/>
      <c r="E29" s="17" t="n"/>
      <c r="F29" s="18" t="n"/>
      <c r="G29" s="19" t="n"/>
      <c r="H29" s="20" t="n"/>
      <c r="I29" s="19" t="n"/>
      <c r="J29" s="18" t="n"/>
      <c r="K29" s="17" t="n"/>
      <c r="L29" s="17" t="n"/>
      <c r="M29" s="17" t="n"/>
    </row>
    <row r="30">
      <c r="B30" s="17" t="n"/>
      <c r="C30" s="17" t="n"/>
      <c r="D30" s="17" t="n"/>
      <c r="E30" s="17" t="n"/>
      <c r="F30" s="18" t="n"/>
      <c r="G30" s="19" t="n"/>
      <c r="H30" s="20" t="n"/>
      <c r="I30" s="19" t="n"/>
      <c r="J30" s="18" t="n"/>
      <c r="K30" s="17" t="n"/>
      <c r="L30" s="17" t="n"/>
      <c r="M30" s="17" t="n"/>
    </row>
    <row r="31">
      <c r="B31" s="17" t="n"/>
      <c r="C31" s="17" t="n"/>
      <c r="D31" s="17" t="n"/>
      <c r="E31" s="17" t="n"/>
      <c r="F31" s="18" t="n"/>
      <c r="G31" s="19" t="n"/>
      <c r="H31" s="20" t="n"/>
      <c r="I31" s="19" t="n"/>
      <c r="J31" s="18" t="n"/>
      <c r="K31" s="17" t="n"/>
      <c r="L31" s="17" t="n"/>
      <c r="M31" s="17" t="n"/>
    </row>
    <row r="32">
      <c r="B32" s="17" t="n"/>
      <c r="C32" s="17" t="n"/>
      <c r="D32" s="17" t="n"/>
      <c r="E32" s="17" t="n"/>
      <c r="F32" s="18" t="n"/>
      <c r="G32" s="19" t="n"/>
      <c r="H32" s="20" t="n"/>
      <c r="I32" s="19" t="n"/>
      <c r="J32" s="18" t="n"/>
      <c r="K32" s="17" t="n"/>
      <c r="L32" s="17" t="n"/>
      <c r="M32" s="17" t="n"/>
    </row>
    <row r="33">
      <c r="B33" s="17" t="n"/>
      <c r="C33" s="17" t="n"/>
      <c r="D33" s="17" t="n"/>
      <c r="E33" s="17" t="n"/>
      <c r="F33" s="18" t="n"/>
      <c r="G33" s="19" t="n"/>
      <c r="H33" s="20" t="n"/>
      <c r="I33" s="19" t="n"/>
      <c r="J33" s="18" t="n"/>
      <c r="K33" s="17" t="n"/>
      <c r="L33" s="17" t="n"/>
      <c r="M33" s="17" t="n"/>
    </row>
    <row r="34">
      <c r="B34" s="17" t="n"/>
      <c r="C34" s="17" t="n"/>
      <c r="D34" s="17" t="n"/>
      <c r="E34" s="17" t="n"/>
      <c r="F34" s="18" t="n"/>
      <c r="G34" s="19" t="n"/>
      <c r="H34" s="20" t="n"/>
      <c r="I34" s="19" t="n"/>
      <c r="J34" s="18" t="n"/>
      <c r="K34" s="17" t="n"/>
      <c r="L34" s="17" t="n"/>
      <c r="M34" s="17" t="n"/>
    </row>
    <row r="35">
      <c r="B35" s="17" t="n"/>
      <c r="C35" s="17" t="n"/>
      <c r="D35" s="17" t="n"/>
      <c r="E35" s="17" t="n"/>
      <c r="F35" s="18" t="n"/>
      <c r="G35" s="19" t="n"/>
      <c r="H35" s="20" t="n"/>
      <c r="I35" s="19" t="n"/>
      <c r="J35" s="18" t="n"/>
      <c r="K35" s="17" t="n"/>
      <c r="L35" s="17" t="n"/>
      <c r="M35" s="17" t="n"/>
    </row>
  </sheetData>
  <mergeCells count="4">
    <mergeCell ref="A4:N4"/>
    <mergeCell ref="A14:N14"/>
    <mergeCell ref="A2:N2"/>
    <mergeCell ref="A1:N1"/>
  </mergeCells>
  <conditionalFormatting sqref="K16:K35">
    <cfRule type="cellIs" priority="1" operator="equal" dxfId="0" stopIfTrue="0">
      <formula>"Live"</formula>
    </cfRule>
    <cfRule type="cellIs" priority="2" operator="equal" dxfId="0" stopIfTrue="0">
      <formula>"Complete"</formula>
    </cfRule>
    <cfRule type="cellIs" priority="3" operator="equal" dxfId="1" stopIfTrue="0">
      <formula>"Planned"</formula>
    </cfRule>
    <cfRule type="cellIs" priority="4" operator="equal" dxfId="1" stopIfTrue="0">
      <formula>"Briefed"</formula>
    </cfRule>
    <cfRule type="cellIs" priority="5" operator="equal" dxfId="2" stopIfTrue="0">
      <formula>"Killed"</formula>
    </cfRule>
  </conditionalFormatting>
  <dataValidations count="5">
    <dataValidation sqref="D6:D11" showDropDown="0" showInputMessage="0" showErrorMessage="0" allowBlank="1" errorTitle="Invalid choice" error="Choose from the dropdown list." type="list">
      <formula1>"Office cluster,Residential cluster,School / university,Mall / footfall hub,Hospital / institution,Transport hub,Tourism / hotel,Other"</formula1>
    </dataValidation>
    <dataValidation sqref="C16:C35" showDropDown="0" showInputMessage="0" showErrorMessage="0" allowBlank="1" errorTitle="Invalid choice" error="Choose from the dropdown list." type="list">
      <formula1>"Sampling,Flyer / leaflet,Partnership / collaboration,Local sponsorship,Geo-targeted ads,Loyalty acquisition,Local PR / media,Window / signage,Influencer (local),Community event"</formula1>
    </dataValidation>
    <dataValidation sqref="D16:D35" showDropDown="0" showInputMessage="0" showErrorMessage="0" allowBlank="1" errorTitle="Invalid choice" error="Choose from the dropdown list." type="list">
      <formula1>"Cluster A — office,Cluster B — residential,Cluster C — university,Cluster D — mall,Cluster E — hospital,Cluster F — hotel"</formula1>
    </dataValidation>
    <dataValidation sqref="K16:K35" showDropDown="0" showInputMessage="0" showErrorMessage="0" allowBlank="1" errorTitle="Invalid choice" error="Choose from the dropdown list." type="list">
      <formula1>"Planned,Briefed,Live,Complete,Killed"</formula1>
    </dataValidation>
    <dataValidation sqref="L16:L35" showDropDown="0" showInputMessage="0" showErrorMessage="0" allowBlank="1" errorTitle="Invalid choice" error="Choose from the dropdown list." type="list">
      <formula1>"Critical,High,Medium,Low"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Per-tactic ROI · per-cluster rollup · CAC · contribution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PER-TACTIC ECONOMICS</t>
        </is>
      </c>
    </row>
    <row r="5" ht="22" customHeight="1">
      <c r="B5" s="11" t="inlineStr">
        <is>
          <t>Tactic</t>
        </is>
      </c>
      <c r="C5" s="11" t="inlineStr">
        <is>
          <t>Cost</t>
        </is>
      </c>
      <c r="D5" s="11" t="inlineStr">
        <is>
          <t>Reach</t>
        </is>
      </c>
      <c r="E5" s="11" t="inlineStr">
        <is>
          <t>Conv</t>
        </is>
      </c>
      <c r="F5" s="11" t="inlineStr">
        <is>
          <t>Visits</t>
        </is>
      </c>
      <c r="G5" s="11" t="inlineStr">
        <is>
          <t>Revenue</t>
        </is>
      </c>
      <c r="H5" s="11" t="inlineStr">
        <is>
          <t>CAC</t>
        </is>
      </c>
      <c r="I5" t="inlineStr">
        <is>
          <t>Contribution</t>
        </is>
      </c>
    </row>
    <row r="6">
      <c r="B6" s="21">
        <f>Inputs!C16</f>
        <v/>
      </c>
      <c r="C6" s="22">
        <f>Inputs!F16</f>
        <v/>
      </c>
      <c r="D6" s="23">
        <f>Inputs!G16</f>
        <v/>
      </c>
      <c r="E6" s="24">
        <f>Inputs!H16</f>
        <v/>
      </c>
      <c r="F6" s="23">
        <f>Inputs!I16</f>
        <v/>
      </c>
      <c r="G6" s="22">
        <f>IFERROR(F6*Inputs!J16,0)</f>
        <v/>
      </c>
      <c r="H6" s="22">
        <f>IFERROR(C6/F6,0)</f>
        <v/>
      </c>
      <c r="I6" s="22">
        <f>IFERROR(G6*Assumptions!$C$6-C6,0)</f>
        <v/>
      </c>
    </row>
    <row r="7">
      <c r="B7" s="21">
        <f>Inputs!C17</f>
        <v/>
      </c>
      <c r="C7" s="22">
        <f>Inputs!F17</f>
        <v/>
      </c>
      <c r="D7" s="23">
        <f>Inputs!G17</f>
        <v/>
      </c>
      <c r="E7" s="24">
        <f>Inputs!H17</f>
        <v/>
      </c>
      <c r="F7" s="23">
        <f>Inputs!I17</f>
        <v/>
      </c>
      <c r="G7" s="22">
        <f>IFERROR(F7*Inputs!J17,0)</f>
        <v/>
      </c>
      <c r="H7" s="22">
        <f>IFERROR(C7/F7,0)</f>
        <v/>
      </c>
      <c r="I7" s="22">
        <f>IFERROR(G7*Assumptions!$C$6-C7,0)</f>
        <v/>
      </c>
    </row>
    <row r="8">
      <c r="B8" s="21">
        <f>Inputs!C18</f>
        <v/>
      </c>
      <c r="C8" s="22">
        <f>Inputs!F18</f>
        <v/>
      </c>
      <c r="D8" s="23">
        <f>Inputs!G18</f>
        <v/>
      </c>
      <c r="E8" s="24">
        <f>Inputs!H18</f>
        <v/>
      </c>
      <c r="F8" s="23">
        <f>Inputs!I18</f>
        <v/>
      </c>
      <c r="G8" s="22">
        <f>IFERROR(F8*Inputs!J18,0)</f>
        <v/>
      </c>
      <c r="H8" s="22">
        <f>IFERROR(C8/F8,0)</f>
        <v/>
      </c>
      <c r="I8" s="22">
        <f>IFERROR(G8*Assumptions!$C$6-C8,0)</f>
        <v/>
      </c>
    </row>
    <row r="9">
      <c r="B9" s="21">
        <f>Inputs!C19</f>
        <v/>
      </c>
      <c r="C9" s="22">
        <f>Inputs!F19</f>
        <v/>
      </c>
      <c r="D9" s="23">
        <f>Inputs!G19</f>
        <v/>
      </c>
      <c r="E9" s="24">
        <f>Inputs!H19</f>
        <v/>
      </c>
      <c r="F9" s="23">
        <f>Inputs!I19</f>
        <v/>
      </c>
      <c r="G9" s="22">
        <f>IFERROR(F9*Inputs!J19,0)</f>
        <v/>
      </c>
      <c r="H9" s="22">
        <f>IFERROR(C9/F9,0)</f>
        <v/>
      </c>
      <c r="I9" s="22">
        <f>IFERROR(G9*Assumptions!$C$6-C9,0)</f>
        <v/>
      </c>
    </row>
    <row r="10">
      <c r="B10" s="21">
        <f>Inputs!C20</f>
        <v/>
      </c>
      <c r="C10" s="22">
        <f>Inputs!F20</f>
        <v/>
      </c>
      <c r="D10" s="23">
        <f>Inputs!G20</f>
        <v/>
      </c>
      <c r="E10" s="24">
        <f>Inputs!H20</f>
        <v/>
      </c>
      <c r="F10" s="23">
        <f>Inputs!I20</f>
        <v/>
      </c>
      <c r="G10" s="22">
        <f>IFERROR(F10*Inputs!J20,0)</f>
        <v/>
      </c>
      <c r="H10" s="22">
        <f>IFERROR(C10/F10,0)</f>
        <v/>
      </c>
      <c r="I10" s="22">
        <f>IFERROR(G10*Assumptions!$C$6-C10,0)</f>
        <v/>
      </c>
    </row>
    <row r="11">
      <c r="B11" s="21">
        <f>Inputs!C21</f>
        <v/>
      </c>
      <c r="C11" s="22">
        <f>Inputs!F21</f>
        <v/>
      </c>
      <c r="D11" s="23">
        <f>Inputs!G21</f>
        <v/>
      </c>
      <c r="E11" s="24">
        <f>Inputs!H21</f>
        <v/>
      </c>
      <c r="F11" s="23">
        <f>Inputs!I21</f>
        <v/>
      </c>
      <c r="G11" s="22">
        <f>IFERROR(F11*Inputs!J21,0)</f>
        <v/>
      </c>
      <c r="H11" s="22">
        <f>IFERROR(C11/F11,0)</f>
        <v/>
      </c>
      <c r="I11" s="22">
        <f>IFERROR(G11*Assumptions!$C$6-C11,0)</f>
        <v/>
      </c>
    </row>
    <row r="12">
      <c r="B12" s="21">
        <f>Inputs!C22</f>
        <v/>
      </c>
      <c r="C12" s="22">
        <f>Inputs!F22</f>
        <v/>
      </c>
      <c r="D12" s="23">
        <f>Inputs!G22</f>
        <v/>
      </c>
      <c r="E12" s="24">
        <f>Inputs!H22</f>
        <v/>
      </c>
      <c r="F12" s="23">
        <f>Inputs!I22</f>
        <v/>
      </c>
      <c r="G12" s="22">
        <f>IFERROR(F12*Inputs!J22,0)</f>
        <v/>
      </c>
      <c r="H12" s="22">
        <f>IFERROR(C12/F12,0)</f>
        <v/>
      </c>
      <c r="I12" s="22">
        <f>IFERROR(G12*Assumptions!$C$6-C12,0)</f>
        <v/>
      </c>
    </row>
    <row r="13">
      <c r="B13" s="21">
        <f>Inputs!C23</f>
        <v/>
      </c>
      <c r="C13" s="22">
        <f>Inputs!F23</f>
        <v/>
      </c>
      <c r="D13" s="23">
        <f>Inputs!G23</f>
        <v/>
      </c>
      <c r="E13" s="24">
        <f>Inputs!H23</f>
        <v/>
      </c>
      <c r="F13" s="23">
        <f>Inputs!I23</f>
        <v/>
      </c>
      <c r="G13" s="22">
        <f>IFERROR(F13*Inputs!J23,0)</f>
        <v/>
      </c>
      <c r="H13" s="22">
        <f>IFERROR(C13/F13,0)</f>
        <v/>
      </c>
      <c r="I13" s="22">
        <f>IFERROR(G13*Assumptions!$C$6-C13,0)</f>
        <v/>
      </c>
    </row>
    <row r="14">
      <c r="B14" s="21">
        <f>Inputs!C24</f>
        <v/>
      </c>
      <c r="C14" s="22">
        <f>Inputs!F24</f>
        <v/>
      </c>
      <c r="D14" s="23">
        <f>Inputs!G24</f>
        <v/>
      </c>
      <c r="E14" s="24">
        <f>Inputs!H24</f>
        <v/>
      </c>
      <c r="F14" s="23">
        <f>Inputs!I24</f>
        <v/>
      </c>
      <c r="G14" s="22">
        <f>IFERROR(F14*Inputs!J24,0)</f>
        <v/>
      </c>
      <c r="H14" s="22">
        <f>IFERROR(C14/F14,0)</f>
        <v/>
      </c>
      <c r="I14" s="22">
        <f>IFERROR(G14*Assumptions!$C$6-C14,0)</f>
        <v/>
      </c>
    </row>
    <row r="15">
      <c r="B15" s="21">
        <f>Inputs!C25</f>
        <v/>
      </c>
      <c r="C15" s="22">
        <f>Inputs!F25</f>
        <v/>
      </c>
      <c r="D15" s="23">
        <f>Inputs!G25</f>
        <v/>
      </c>
      <c r="E15" s="24">
        <f>Inputs!H25</f>
        <v/>
      </c>
      <c r="F15" s="23">
        <f>Inputs!I25</f>
        <v/>
      </c>
      <c r="G15" s="22">
        <f>IFERROR(F15*Inputs!J25,0)</f>
        <v/>
      </c>
      <c r="H15" s="22">
        <f>IFERROR(C15/F15,0)</f>
        <v/>
      </c>
      <c r="I15" s="22">
        <f>IFERROR(G15*Assumptions!$C$6-C15,0)</f>
        <v/>
      </c>
    </row>
    <row r="16">
      <c r="B16" s="21">
        <f>Inputs!C26</f>
        <v/>
      </c>
      <c r="C16" s="22">
        <f>Inputs!F26</f>
        <v/>
      </c>
      <c r="D16" s="23">
        <f>Inputs!G26</f>
        <v/>
      </c>
      <c r="E16" s="24">
        <f>Inputs!H26</f>
        <v/>
      </c>
      <c r="F16" s="23">
        <f>Inputs!I26</f>
        <v/>
      </c>
      <c r="G16" s="22">
        <f>IFERROR(F16*Inputs!J26,0)</f>
        <v/>
      </c>
      <c r="H16" s="22">
        <f>IFERROR(C16/F16,0)</f>
        <v/>
      </c>
      <c r="I16" s="22">
        <f>IFERROR(G16*Assumptions!$C$6-C16,0)</f>
        <v/>
      </c>
    </row>
    <row r="17">
      <c r="B17" s="21">
        <f>Inputs!C27</f>
        <v/>
      </c>
      <c r="C17" s="22">
        <f>Inputs!F27</f>
        <v/>
      </c>
      <c r="D17" s="23">
        <f>Inputs!G27</f>
        <v/>
      </c>
      <c r="E17" s="24">
        <f>Inputs!H27</f>
        <v/>
      </c>
      <c r="F17" s="23">
        <f>Inputs!I27</f>
        <v/>
      </c>
      <c r="G17" s="22">
        <f>IFERROR(F17*Inputs!J27,0)</f>
        <v/>
      </c>
      <c r="H17" s="22">
        <f>IFERROR(C17/F17,0)</f>
        <v/>
      </c>
      <c r="I17" s="22">
        <f>IFERROR(G17*Assumptions!$C$6-C17,0)</f>
        <v/>
      </c>
    </row>
    <row r="18">
      <c r="B18" s="21">
        <f>Inputs!C28</f>
        <v/>
      </c>
      <c r="C18" s="22">
        <f>Inputs!F28</f>
        <v/>
      </c>
      <c r="D18" s="23">
        <f>Inputs!G28</f>
        <v/>
      </c>
      <c r="E18" s="24">
        <f>Inputs!H28</f>
        <v/>
      </c>
      <c r="F18" s="23">
        <f>Inputs!I28</f>
        <v/>
      </c>
      <c r="G18" s="22">
        <f>IFERROR(F18*Inputs!J28,0)</f>
        <v/>
      </c>
      <c r="H18" s="22">
        <f>IFERROR(C18/F18,0)</f>
        <v/>
      </c>
      <c r="I18" s="22">
        <f>IFERROR(G18*Assumptions!$C$6-C18,0)</f>
        <v/>
      </c>
    </row>
    <row r="19">
      <c r="B19" s="21">
        <f>Inputs!C29</f>
        <v/>
      </c>
      <c r="C19" s="22">
        <f>Inputs!F29</f>
        <v/>
      </c>
      <c r="D19" s="23">
        <f>Inputs!G29</f>
        <v/>
      </c>
      <c r="E19" s="24">
        <f>Inputs!H29</f>
        <v/>
      </c>
      <c r="F19" s="23">
        <f>Inputs!I29</f>
        <v/>
      </c>
      <c r="G19" s="22">
        <f>IFERROR(F19*Inputs!J29,0)</f>
        <v/>
      </c>
      <c r="H19" s="22">
        <f>IFERROR(C19/F19,0)</f>
        <v/>
      </c>
      <c r="I19" s="22">
        <f>IFERROR(G19*Assumptions!$C$6-C19,0)</f>
        <v/>
      </c>
    </row>
    <row r="20">
      <c r="B20" s="21">
        <f>Inputs!C30</f>
        <v/>
      </c>
      <c r="C20" s="22">
        <f>Inputs!F30</f>
        <v/>
      </c>
      <c r="D20" s="23">
        <f>Inputs!G30</f>
        <v/>
      </c>
      <c r="E20" s="24">
        <f>Inputs!H30</f>
        <v/>
      </c>
      <c r="F20" s="23">
        <f>Inputs!I30</f>
        <v/>
      </c>
      <c r="G20" s="22">
        <f>IFERROR(F20*Inputs!J30,0)</f>
        <v/>
      </c>
      <c r="H20" s="22">
        <f>IFERROR(C20/F20,0)</f>
        <v/>
      </c>
      <c r="I20" s="22">
        <f>IFERROR(G20*Assumptions!$C$6-C20,0)</f>
        <v/>
      </c>
    </row>
    <row r="21">
      <c r="B21" s="21">
        <f>Inputs!C31</f>
        <v/>
      </c>
      <c r="C21" s="22">
        <f>Inputs!F31</f>
        <v/>
      </c>
      <c r="D21" s="23">
        <f>Inputs!G31</f>
        <v/>
      </c>
      <c r="E21" s="24">
        <f>Inputs!H31</f>
        <v/>
      </c>
      <c r="F21" s="23">
        <f>Inputs!I31</f>
        <v/>
      </c>
      <c r="G21" s="22">
        <f>IFERROR(F21*Inputs!J31,0)</f>
        <v/>
      </c>
      <c r="H21" s="22">
        <f>IFERROR(C21/F21,0)</f>
        <v/>
      </c>
      <c r="I21" s="22">
        <f>IFERROR(G21*Assumptions!$C$6-C21,0)</f>
        <v/>
      </c>
    </row>
    <row r="22">
      <c r="B22" s="21">
        <f>Inputs!C32</f>
        <v/>
      </c>
      <c r="C22" s="22">
        <f>Inputs!F32</f>
        <v/>
      </c>
      <c r="D22" s="23">
        <f>Inputs!G32</f>
        <v/>
      </c>
      <c r="E22" s="24">
        <f>Inputs!H32</f>
        <v/>
      </c>
      <c r="F22" s="23">
        <f>Inputs!I32</f>
        <v/>
      </c>
      <c r="G22" s="22">
        <f>IFERROR(F22*Inputs!J32,0)</f>
        <v/>
      </c>
      <c r="H22" s="22">
        <f>IFERROR(C22/F22,0)</f>
        <v/>
      </c>
      <c r="I22" s="22">
        <f>IFERROR(G22*Assumptions!$C$6-C22,0)</f>
        <v/>
      </c>
    </row>
    <row r="23">
      <c r="B23" s="21">
        <f>Inputs!C33</f>
        <v/>
      </c>
      <c r="C23" s="22">
        <f>Inputs!F33</f>
        <v/>
      </c>
      <c r="D23" s="23">
        <f>Inputs!G33</f>
        <v/>
      </c>
      <c r="E23" s="24">
        <f>Inputs!H33</f>
        <v/>
      </c>
      <c r="F23" s="23">
        <f>Inputs!I33</f>
        <v/>
      </c>
      <c r="G23" s="22">
        <f>IFERROR(F23*Inputs!J33,0)</f>
        <v/>
      </c>
      <c r="H23" s="22">
        <f>IFERROR(C23/F23,0)</f>
        <v/>
      </c>
      <c r="I23" s="22">
        <f>IFERROR(G23*Assumptions!$C$6-C23,0)</f>
        <v/>
      </c>
    </row>
    <row r="24">
      <c r="B24" s="21">
        <f>Inputs!C34</f>
        <v/>
      </c>
      <c r="C24" s="22">
        <f>Inputs!F34</f>
        <v/>
      </c>
      <c r="D24" s="23">
        <f>Inputs!G34</f>
        <v/>
      </c>
      <c r="E24" s="24">
        <f>Inputs!H34</f>
        <v/>
      </c>
      <c r="F24" s="23">
        <f>Inputs!I34</f>
        <v/>
      </c>
      <c r="G24" s="22">
        <f>IFERROR(F24*Inputs!J34,0)</f>
        <v/>
      </c>
      <c r="H24" s="22">
        <f>IFERROR(C24/F24,0)</f>
        <v/>
      </c>
      <c r="I24" s="22">
        <f>IFERROR(G24*Assumptions!$C$6-C24,0)</f>
        <v/>
      </c>
    </row>
    <row r="25">
      <c r="B25" s="21">
        <f>Inputs!C35</f>
        <v/>
      </c>
      <c r="C25" s="22">
        <f>Inputs!F35</f>
        <v/>
      </c>
      <c r="D25" s="23">
        <f>Inputs!G35</f>
        <v/>
      </c>
      <c r="E25" s="24">
        <f>Inputs!H35</f>
        <v/>
      </c>
      <c r="F25" s="23">
        <f>Inputs!I35</f>
        <v/>
      </c>
      <c r="G25" s="22">
        <f>IFERROR(F25*Inputs!J35,0)</f>
        <v/>
      </c>
      <c r="H25" s="22">
        <f>IFERROR(C25/F25,0)</f>
        <v/>
      </c>
      <c r="I25" s="22">
        <f>IFERROR(G25*Assumptions!$C$6-C25,0)</f>
        <v/>
      </c>
    </row>
    <row r="28" ht="22" customHeight="1">
      <c r="A28" s="4" t="inlineStr">
        <is>
          <t>PER-CLUSTER ROLLUP</t>
        </is>
      </c>
    </row>
    <row r="29" ht="22" customHeight="1">
      <c r="B29" s="11" t="inlineStr">
        <is>
          <t>Cluster</t>
        </is>
      </c>
      <c r="C29" s="11" t="inlineStr">
        <is>
          <t>Tactics</t>
        </is>
      </c>
      <c r="D29" s="11" t="inlineStr">
        <is>
          <t>Cost</t>
        </is>
      </c>
      <c r="E29" s="11" t="inlineStr">
        <is>
          <t>Visits</t>
        </is>
      </c>
      <c r="F29" s="11" t="inlineStr">
        <is>
          <t>Revenue</t>
        </is>
      </c>
      <c r="G29" s="11" t="inlineStr">
        <is>
          <t>Avg CAC</t>
        </is>
      </c>
      <c r="H29" t="inlineStr">
        <is>
          <t>Contribution</t>
        </is>
      </c>
    </row>
    <row r="30">
      <c r="B30" s="25">
        <f>Inputs!C6</f>
        <v/>
      </c>
      <c r="C30" s="21">
        <f>COUNTIFS(Inputs!D16:D35,B30)</f>
        <v/>
      </c>
      <c r="D30" s="22">
        <f>SUMIFS(Inputs!F16:F35,Inputs!D16:D35,B30)</f>
        <v/>
      </c>
      <c r="E30" s="23">
        <f>SUMIFS(Inputs!I16:I35,Inputs!D16:D35,B30)</f>
        <v/>
      </c>
      <c r="F30" s="22">
        <f>SUMPRODUCT((Inputs!D16:D35=B30)*Inputs!I16:I35*Inputs!J16:J35)</f>
        <v/>
      </c>
      <c r="G30" s="22">
        <f>IFERROR(D30/E30,0)</f>
        <v/>
      </c>
      <c r="H30" s="22">
        <f>IFERROR(F30*Assumptions!$C$6-D30,0)</f>
        <v/>
      </c>
    </row>
    <row r="31">
      <c r="B31" s="25">
        <f>Inputs!C7</f>
        <v/>
      </c>
      <c r="C31" s="21">
        <f>COUNTIFS(Inputs!D16:D35,B31)</f>
        <v/>
      </c>
      <c r="D31" s="22">
        <f>SUMIFS(Inputs!F16:F35,Inputs!D16:D35,B31)</f>
        <v/>
      </c>
      <c r="E31" s="23">
        <f>SUMIFS(Inputs!I16:I35,Inputs!D16:D35,B31)</f>
        <v/>
      </c>
      <c r="F31" s="22">
        <f>SUMPRODUCT((Inputs!D16:D35=B31)*Inputs!I16:I35*Inputs!J16:J35)</f>
        <v/>
      </c>
      <c r="G31" s="22">
        <f>IFERROR(D31/E31,0)</f>
        <v/>
      </c>
      <c r="H31" s="22">
        <f>IFERROR(F31*Assumptions!$C$6-D31,0)</f>
        <v/>
      </c>
    </row>
    <row r="32">
      <c r="B32" s="25">
        <f>Inputs!C8</f>
        <v/>
      </c>
      <c r="C32" s="21">
        <f>COUNTIFS(Inputs!D16:D35,B32)</f>
        <v/>
      </c>
      <c r="D32" s="22">
        <f>SUMIFS(Inputs!F16:F35,Inputs!D16:D35,B32)</f>
        <v/>
      </c>
      <c r="E32" s="23">
        <f>SUMIFS(Inputs!I16:I35,Inputs!D16:D35,B32)</f>
        <v/>
      </c>
      <c r="F32" s="22">
        <f>SUMPRODUCT((Inputs!D16:D35=B32)*Inputs!I16:I35*Inputs!J16:J35)</f>
        <v/>
      </c>
      <c r="G32" s="22">
        <f>IFERROR(D32/E32,0)</f>
        <v/>
      </c>
      <c r="H32" s="22">
        <f>IFERROR(F32*Assumptions!$C$6-D32,0)</f>
        <v/>
      </c>
    </row>
    <row r="33">
      <c r="B33" s="25">
        <f>Inputs!C9</f>
        <v/>
      </c>
      <c r="C33" s="21">
        <f>COUNTIFS(Inputs!D16:D35,B33)</f>
        <v/>
      </c>
      <c r="D33" s="22">
        <f>SUMIFS(Inputs!F16:F35,Inputs!D16:D35,B33)</f>
        <v/>
      </c>
      <c r="E33" s="23">
        <f>SUMIFS(Inputs!I16:I35,Inputs!D16:D35,B33)</f>
        <v/>
      </c>
      <c r="F33" s="22">
        <f>SUMPRODUCT((Inputs!D16:D35=B33)*Inputs!I16:I35*Inputs!J16:J35)</f>
        <v/>
      </c>
      <c r="G33" s="22">
        <f>IFERROR(D33/E33,0)</f>
        <v/>
      </c>
      <c r="H33" s="22">
        <f>IFERROR(F33*Assumptions!$C$6-D33,0)</f>
        <v/>
      </c>
    </row>
    <row r="34">
      <c r="B34" s="25">
        <f>Inputs!C10</f>
        <v/>
      </c>
      <c r="C34" s="21">
        <f>COUNTIFS(Inputs!D16:D35,B34)</f>
        <v/>
      </c>
      <c r="D34" s="22">
        <f>SUMIFS(Inputs!F16:F35,Inputs!D16:D35,B34)</f>
        <v/>
      </c>
      <c r="E34" s="23">
        <f>SUMIFS(Inputs!I16:I35,Inputs!D16:D35,B34)</f>
        <v/>
      </c>
      <c r="F34" s="22">
        <f>SUMPRODUCT((Inputs!D16:D35=B34)*Inputs!I16:I35*Inputs!J16:J35)</f>
        <v/>
      </c>
      <c r="G34" s="22">
        <f>IFERROR(D34/E34,0)</f>
        <v/>
      </c>
      <c r="H34" s="22">
        <f>IFERROR(F34*Assumptions!$C$6-D34,0)</f>
        <v/>
      </c>
    </row>
    <row r="35">
      <c r="B35" s="25">
        <f>Inputs!C11</f>
        <v/>
      </c>
      <c r="C35" s="21">
        <f>COUNTIFS(Inputs!D16:D35,B35)</f>
        <v/>
      </c>
      <c r="D35" s="22">
        <f>SUMIFS(Inputs!F16:F35,Inputs!D16:D35,B35)</f>
        <v/>
      </c>
      <c r="E35" s="23">
        <f>SUMIFS(Inputs!I16:I35,Inputs!D16:D35,B35)</f>
        <v/>
      </c>
      <c r="F35" s="22">
        <f>SUMPRODUCT((Inputs!D16:D35=B35)*Inputs!I16:I35*Inputs!J16:J35)</f>
        <v/>
      </c>
      <c r="G35" s="22">
        <f>IFERROR(D35/E35,0)</f>
        <v/>
      </c>
      <c r="H35" s="22">
        <f>IFERROR(F35*Assumptions!$C$6-D35,0)</f>
        <v/>
      </c>
    </row>
  </sheetData>
  <mergeCells count="4">
    <mergeCell ref="A28:N28"/>
    <mergeCell ref="A4:N4"/>
    <mergeCell ref="A2:N2"/>
    <mergeCell ref="A1:N1"/>
  </mergeCells>
  <conditionalFormatting sqref="I6:I25">
    <cfRule type="cellIs" priority="1" operator="lessThan" dxfId="2" stopIfTrue="0">
      <formula>0</formula>
    </cfRule>
  </conditionalFormatting>
  <conditionalFormatting sqref="D30:D35">
    <cfRule type="dataBar" priority="2">
      <dataBar showValue="1">
        <cfvo type="min"/>
        <cfvo type="max"/>
        <color rgb="00C9A961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Local marketing data and ROI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1" t="inlineStr">
        <is>
          <t>#</t>
        </is>
      </c>
      <c r="C5" s="11" t="inlineStr">
        <is>
          <t>Check</t>
        </is>
      </c>
      <c r="D5" s="11" t="inlineStr">
        <is>
          <t>Status</t>
        </is>
      </c>
      <c r="E5" s="11" t="inlineStr">
        <is>
          <t>Value</t>
        </is>
      </c>
      <c r="F5" s="11" t="inlineStr">
        <is>
          <t>Threshold</t>
        </is>
      </c>
      <c r="G5" s="11" t="inlineStr">
        <is>
          <t>Action</t>
        </is>
      </c>
    </row>
    <row r="6" ht="30" customHeight="1">
      <c r="B6" s="26" t="n">
        <v>1</v>
      </c>
      <c r="C6" s="26" t="inlineStr">
        <is>
          <t>Every tactic targets a cluster</t>
        </is>
      </c>
      <c r="D6" s="26">
        <f>IF(E6=F6,"OK","REVIEW")</f>
        <v/>
      </c>
      <c r="E6" s="27">
        <f>SUMPRODUCT((Inputs!B16:B35&lt;&gt;"")*(Inputs!D16:D35=""))</f>
        <v/>
      </c>
      <c r="F6" s="27" t="n">
        <v>0</v>
      </c>
      <c r="G6" s="26" t="inlineStr">
        <is>
          <t>Set the cluster for every tactic.</t>
        </is>
      </c>
    </row>
    <row r="7" ht="30" customHeight="1">
      <c r="B7" s="26" t="n">
        <v>2</v>
      </c>
      <c r="C7" s="26" t="inlineStr">
        <is>
          <t>Every tactic has owner</t>
        </is>
      </c>
      <c r="D7" s="26">
        <f>IF(E7=F7,"OK","REVIEW")</f>
        <v/>
      </c>
      <c r="E7" s="27">
        <f>SUMPRODUCT((Inputs!B16:B35&lt;&gt;"")*(Inputs!E16:E35=""))</f>
        <v/>
      </c>
      <c r="F7" s="27" t="n">
        <v>0</v>
      </c>
      <c r="G7" s="26" t="inlineStr">
        <is>
          <t>Set owner for every tactic.</t>
        </is>
      </c>
    </row>
    <row r="8" ht="30" customHeight="1">
      <c r="B8" s="26" t="n">
        <v>3</v>
      </c>
      <c r="C8" s="26" t="inlineStr">
        <is>
          <t>Every tactic has cost set</t>
        </is>
      </c>
      <c r="D8" s="26">
        <f>IF(E8=F8,"OK","REVIEW")</f>
        <v/>
      </c>
      <c r="E8" s="27">
        <f>SUMPRODUCT((Inputs!B16:B35&lt;&gt;"")*(Inputs!F16:F35=""))</f>
        <v/>
      </c>
      <c r="F8" s="27" t="n">
        <v>0</v>
      </c>
      <c r="G8" s="26" t="inlineStr">
        <is>
          <t>Set cost for every tactic.</t>
        </is>
      </c>
    </row>
    <row r="9" ht="30" customHeight="1">
      <c r="B9" s="26" t="n">
        <v>4</v>
      </c>
      <c r="C9" s="26" t="inlineStr">
        <is>
          <t>Avg CAC ≤ ceiling</t>
        </is>
      </c>
      <c r="D9" s="26">
        <f>IF(E9&lt;=F9,"OK","REVIEW")</f>
        <v/>
      </c>
      <c r="E9" s="28">
        <f>IFERROR(SUM(Inputs!F16:F35)/SUM(Inputs!I16:I35),0)</f>
        <v/>
      </c>
      <c r="F9" s="28">
        <f>Assumptions!$C$8</f>
        <v/>
      </c>
      <c r="G9" s="26" t="inlineStr">
        <is>
          <t>CAC above ceiling — re-cut the weakest tactics.</t>
        </is>
      </c>
    </row>
    <row r="10" ht="30" customHeight="1">
      <c r="B10" s="26" t="n">
        <v>5</v>
      </c>
      <c r="C10" s="26" t="inlineStr">
        <is>
          <t>Local plan is contribution-positive</t>
        </is>
      </c>
      <c r="D10" s="26">
        <f>IF(E10&gt;=F10,"OK","REVIEW")</f>
        <v/>
      </c>
      <c r="E10" s="29">
        <f>SUM(Calc!I6:I25)</f>
        <v/>
      </c>
      <c r="F10" s="29" t="n">
        <v>0</v>
      </c>
      <c r="G10" s="26" t="inlineStr">
        <is>
          <t>Plan is contribution-negative — kill weakest tactics.</t>
        </is>
      </c>
    </row>
    <row r="11" ht="30" customHeight="1">
      <c r="B11" s="26" t="n">
        <v>6</v>
      </c>
      <c r="C11" s="26" t="inlineStr">
        <is>
          <t>Cluster coverage ≥ minimum</t>
        </is>
      </c>
      <c r="D11" s="26">
        <f>IF(E11&gt;=F11,"OK","REVIEW")</f>
        <v/>
      </c>
      <c r="E11" s="27">
        <f>COUNTA(Inputs!B6:B11)</f>
        <v/>
      </c>
      <c r="F11" s="27">
        <f>Assumptions!$C$5</f>
        <v/>
      </c>
      <c r="G11" s="26" t="inlineStr">
        <is>
          <t>Add more clusters to cover trade area.</t>
        </is>
      </c>
    </row>
  </sheetData>
  <mergeCells count="3">
    <mergeCell ref="A4:N4"/>
    <mergeCell ref="A2:N2"/>
    <mergeCell ref="A1:N1"/>
  </mergeCells>
  <conditionalFormatting sqref="D6:D11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1" t="inlineStr">
        <is>
          <t>Driver</t>
        </is>
      </c>
      <c r="C5" s="11" t="inlineStr">
        <is>
          <t>Base case</t>
        </is>
      </c>
      <c r="D5" s="11" t="inlineStr">
        <is>
          <t>Conservative</t>
        </is>
      </c>
      <c r="E5" s="11" t="inlineStr">
        <is>
          <t>Aggressive</t>
        </is>
      </c>
      <c r="F5" s="11" t="inlineStr">
        <is>
          <t>Unit</t>
        </is>
      </c>
      <c r="G5" s="11" t="inlineStr">
        <is>
          <t>Notes</t>
        </is>
      </c>
    </row>
    <row r="6" ht="26" customHeight="1">
      <c r="B6" s="25" t="inlineStr">
        <is>
          <t>Avg conversion %</t>
        </is>
      </c>
      <c r="C6" s="30" t="n">
        <v>0.05</v>
      </c>
      <c r="D6" s="30" t="n">
        <v>0.025</v>
      </c>
      <c r="E6" s="30" t="n">
        <v>0.1</v>
      </c>
      <c r="F6" s="21" t="inlineStr">
        <is>
          <t>%</t>
        </is>
      </c>
      <c r="G6" s="26" t="inlineStr"/>
    </row>
    <row r="7" ht="26" customHeight="1">
      <c r="B7" s="25" t="inlineStr">
        <is>
          <t>Avg AOV</t>
        </is>
      </c>
      <c r="C7" s="31" t="n">
        <v>18</v>
      </c>
      <c r="D7" s="31" t="n">
        <v>14</v>
      </c>
      <c r="E7" s="31" t="n">
        <v>24</v>
      </c>
      <c r="F7" s="21" t="inlineStr">
        <is>
          <t>AED</t>
        </is>
      </c>
      <c r="G7" s="26" t="inlineStr"/>
    </row>
    <row r="8" ht="26" customHeight="1">
      <c r="B8" s="25" t="inlineStr">
        <is>
          <t>Avg cost / tactic</t>
        </is>
      </c>
      <c r="C8" s="31" t="n">
        <v>3500</v>
      </c>
      <c r="D8" s="31" t="n">
        <v>5000</v>
      </c>
      <c r="E8" s="31" t="n">
        <v>2000</v>
      </c>
      <c r="F8" s="21" t="inlineStr">
        <is>
          <t>AED</t>
        </is>
      </c>
      <c r="G8" s="26" t="inlineStr"/>
    </row>
    <row r="9" ht="26" customHeight="1">
      <c r="B9" s="25" t="inlineStr">
        <is>
          <t>Tactics per cluster</t>
        </is>
      </c>
      <c r="C9" s="31" t="n">
        <v>2</v>
      </c>
      <c r="D9" s="31" t="n">
        <v>1</v>
      </c>
      <c r="E9" s="31" t="n">
        <v>4</v>
      </c>
      <c r="F9" s="21" t="inlineStr">
        <is>
          <t>Count</t>
        </is>
      </c>
      <c r="G9" s="26" t="inlineStr"/>
    </row>
    <row r="11" ht="22" customHeight="1">
      <c r="A11" s="4" t="inlineStr">
        <is>
          <t>READING THE SCENARIOS</t>
        </is>
      </c>
    </row>
    <row r="12">
      <c r="B12" s="32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3" t="inlineStr">
        <is>
          <t>•</t>
        </is>
      </c>
      <c r="C17" s="10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3" t="inlineStr">
        <is>
          <t>•</t>
        </is>
      </c>
      <c r="C18" s="10" t="inlineStr">
        <is>
          <t>If we are tracking above the base case, do not unlock aggressive spend until the third consecutive review cycle confirms the trend.</t>
        </is>
      </c>
    </row>
    <row r="19" ht="32" customHeight="1">
      <c r="B19" s="33" t="inlineStr">
        <is>
          <t>•</t>
        </is>
      </c>
      <c r="C19" s="10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1" t="inlineStr">
        <is>
          <t>#</t>
        </is>
      </c>
      <c r="C5" s="11" t="inlineStr">
        <is>
          <t>Action / decision</t>
        </is>
      </c>
      <c r="D5" s="11" t="inlineStr">
        <is>
          <t>Owner</t>
        </is>
      </c>
      <c r="E5" s="11" t="inlineStr">
        <is>
          <t>Priority</t>
        </is>
      </c>
      <c r="F5" s="11" t="inlineStr">
        <is>
          <t>Due date</t>
        </is>
      </c>
      <c r="G5" s="11" t="inlineStr">
        <is>
          <t>Status</t>
        </is>
      </c>
      <c r="H5" s="11" t="inlineStr">
        <is>
          <t>Expected impact</t>
        </is>
      </c>
    </row>
    <row r="6" ht="30" customHeight="1">
      <c r="B6" s="26" t="n">
        <v>1</v>
      </c>
      <c r="C6" s="26" t="inlineStr">
        <is>
          <t>Tighten weekly performance review cadence with operations lead</t>
        </is>
      </c>
      <c r="D6" s="12" t="inlineStr">
        <is>
          <t>Marketing Lead</t>
        </is>
      </c>
      <c r="E6" s="12" t="inlineStr">
        <is>
          <t>High</t>
        </is>
      </c>
      <c r="F6" s="12" t="inlineStr">
        <is>
          <t>Next Monday</t>
        </is>
      </c>
      <c r="G6" s="12" t="inlineStr">
        <is>
          <t>Open</t>
        </is>
      </c>
      <c r="H6" s="26" t="inlineStr">
        <is>
          <t>Faster spotting of channel drift; reduces overspend risk</t>
        </is>
      </c>
    </row>
    <row r="7" ht="30" customHeight="1">
      <c r="B7" s="26" t="n">
        <v>2</v>
      </c>
      <c r="C7" s="26" t="inlineStr">
        <is>
          <t>Re-baseline CAC target against last 90 days; replace stale assumption</t>
        </is>
      </c>
      <c r="D7" s="12" t="inlineStr">
        <is>
          <t>Founder</t>
        </is>
      </c>
      <c r="E7" s="12" t="inlineStr">
        <is>
          <t>High</t>
        </is>
      </c>
      <c r="F7" s="12" t="inlineStr">
        <is>
          <t>This week</t>
        </is>
      </c>
      <c r="G7" s="12" t="inlineStr">
        <is>
          <t>In progress</t>
        </is>
      </c>
      <c r="H7" s="26" t="inlineStr">
        <is>
          <t>Budget decisions that match current reality</t>
        </is>
      </c>
    </row>
    <row r="8" ht="30" customHeight="1">
      <c r="B8" s="26" t="n">
        <v>3</v>
      </c>
      <c r="C8" s="26" t="inlineStr">
        <is>
          <t>Audit delivery platform menu photography vs in-store standard</t>
        </is>
      </c>
      <c r="D8" s="12" t="inlineStr">
        <is>
          <t>Brand Lead</t>
        </is>
      </c>
      <c r="E8" s="12" t="inlineStr">
        <is>
          <t>Medium</t>
        </is>
      </c>
      <c r="F8" s="12" t="inlineStr">
        <is>
          <t>Within 2 weeks</t>
        </is>
      </c>
      <c r="G8" s="12" t="inlineStr">
        <is>
          <t>Open</t>
        </is>
      </c>
      <c r="H8" s="26" t="inlineStr">
        <is>
          <t>Higher menu CTR; better delivery conversion</t>
        </is>
      </c>
    </row>
    <row r="9" ht="30" customHeight="1">
      <c r="B9" s="26" t="n">
        <v>4</v>
      </c>
      <c r="C9" s="26" t="inlineStr">
        <is>
          <t>Stand up monthly review pack using this workbook as the source</t>
        </is>
      </c>
      <c r="D9" s="12" t="inlineStr">
        <is>
          <t>Ops Lead</t>
        </is>
      </c>
      <c r="E9" s="12" t="inlineStr">
        <is>
          <t>Medium</t>
        </is>
      </c>
      <c r="F9" s="12" t="inlineStr">
        <is>
          <t>Next 30 days</t>
        </is>
      </c>
      <c r="G9" s="12" t="inlineStr">
        <is>
          <t>Open</t>
        </is>
      </c>
      <c r="H9" s="26" t="inlineStr">
        <is>
          <t>Faster decisions, fewer reactive moves</t>
        </is>
      </c>
    </row>
    <row r="10" ht="24" customHeight="1">
      <c r="B10" s="26" t="n"/>
      <c r="C10" s="26" t="n"/>
      <c r="D10" s="12" t="n"/>
      <c r="E10" s="12" t="n"/>
      <c r="F10" s="12" t="n"/>
      <c r="G10" s="12" t="n"/>
      <c r="H10" s="26" t="n"/>
    </row>
    <row r="11" ht="24" customHeight="1">
      <c r="B11" s="26" t="n"/>
      <c r="C11" s="26" t="n"/>
      <c r="D11" s="12" t="n"/>
      <c r="E11" s="12" t="n"/>
      <c r="F11" s="12" t="n"/>
      <c r="G11" s="12" t="n"/>
      <c r="H11" s="26" t="n"/>
    </row>
    <row r="12" ht="24" customHeight="1">
      <c r="B12" s="26" t="n"/>
      <c r="C12" s="26" t="n"/>
      <c r="D12" s="12" t="n"/>
      <c r="E12" s="12" t="n"/>
      <c r="F12" s="12" t="n"/>
      <c r="G12" s="12" t="n"/>
      <c r="H12" s="26" t="n"/>
    </row>
    <row r="13" ht="24" customHeight="1">
      <c r="B13" s="26" t="n"/>
      <c r="C13" s="26" t="n"/>
      <c r="D13" s="12" t="n"/>
      <c r="E13" s="12" t="n"/>
      <c r="F13" s="12" t="n"/>
      <c r="G13" s="12" t="n"/>
      <c r="H13" s="26" t="n"/>
    </row>
    <row r="14" ht="24" customHeight="1">
      <c r="B14" s="26" t="n"/>
      <c r="C14" s="26" t="n"/>
      <c r="D14" s="12" t="n"/>
      <c r="E14" s="12" t="n"/>
      <c r="F14" s="12" t="n"/>
      <c r="G14" s="12" t="n"/>
      <c r="H14" s="26" t="n"/>
    </row>
    <row r="15" ht="24" customHeight="1">
      <c r="B15" s="26" t="n"/>
      <c r="C15" s="26" t="n"/>
      <c r="D15" s="12" t="n"/>
      <c r="E15" s="12" t="n"/>
      <c r="F15" s="12" t="n"/>
      <c r="G15" s="12" t="n"/>
      <c r="H15" s="26" t="n"/>
    </row>
    <row r="16" ht="24" customHeight="1">
      <c r="B16" s="26" t="n"/>
      <c r="C16" s="26" t="n"/>
      <c r="D16" s="12" t="n"/>
      <c r="E16" s="12" t="n"/>
      <c r="F16" s="12" t="n"/>
      <c r="G16" s="12" t="n"/>
      <c r="H16" s="26" t="n"/>
    </row>
    <row r="17" ht="24" customHeight="1">
      <c r="B17" s="26" t="n"/>
      <c r="C17" s="26" t="n"/>
      <c r="D17" s="12" t="n"/>
      <c r="E17" s="12" t="n"/>
      <c r="F17" s="12" t="n"/>
      <c r="G17" s="12" t="n"/>
      <c r="H17" s="26" t="n"/>
    </row>
    <row r="18" ht="24" customHeight="1">
      <c r="B18" s="26" t="n"/>
      <c r="C18" s="26" t="n"/>
      <c r="D18" s="12" t="n"/>
      <c r="E18" s="12" t="n"/>
      <c r="F18" s="12" t="n"/>
      <c r="G18" s="12" t="n"/>
      <c r="H18" s="26" t="n"/>
    </row>
    <row r="19" ht="24" customHeight="1">
      <c r="B19" s="26" t="n"/>
      <c r="C19" s="26" t="n"/>
      <c r="D19" s="12" t="n"/>
      <c r="E19" s="12" t="n"/>
      <c r="F19" s="12" t="n"/>
      <c r="G19" s="12" t="n"/>
      <c r="H19" s="26" t="n"/>
    </row>
    <row r="20" ht="24" customHeight="1">
      <c r="B20" s="26" t="n"/>
      <c r="C20" s="26" t="n"/>
      <c r="D20" s="12" t="n"/>
      <c r="E20" s="12" t="n"/>
      <c r="F20" s="12" t="n"/>
      <c r="G20" s="12" t="n"/>
      <c r="H20" s="26" t="n"/>
    </row>
    <row r="21" ht="24" customHeight="1">
      <c r="B21" s="26" t="n"/>
      <c r="C21" s="26" t="n"/>
      <c r="D21" s="12" t="n"/>
      <c r="E21" s="12" t="n"/>
      <c r="F21" s="12" t="n"/>
      <c r="G21" s="12" t="n"/>
      <c r="H21" s="26" t="n"/>
    </row>
    <row r="22" ht="24" customHeight="1">
      <c r="B22" s="26" t="n"/>
      <c r="C22" s="26" t="n"/>
      <c r="D22" s="12" t="n"/>
      <c r="E22" s="12" t="n"/>
      <c r="F22" s="12" t="n"/>
      <c r="G22" s="12" t="n"/>
      <c r="H22" s="26" t="n"/>
    </row>
    <row r="23" ht="24" customHeight="1">
      <c r="B23" s="26" t="n"/>
      <c r="C23" s="26" t="n"/>
      <c r="D23" s="12" t="n"/>
      <c r="E23" s="12" t="n"/>
      <c r="F23" s="12" t="n"/>
      <c r="G23" s="12" t="n"/>
      <c r="H23" s="26" t="n"/>
    </row>
    <row r="24" ht="24" customHeight="1">
      <c r="B24" s="26" t="n"/>
      <c r="C24" s="26" t="n"/>
      <c r="D24" s="12" t="n"/>
      <c r="E24" s="12" t="n"/>
      <c r="F24" s="12" t="n"/>
      <c r="G24" s="12" t="n"/>
      <c r="H24" s="26" t="n"/>
    </row>
    <row r="25" ht="24" customHeight="1">
      <c r="B25" s="26" t="n"/>
      <c r="C25" s="26" t="n"/>
      <c r="D25" s="12" t="n"/>
      <c r="E25" s="12" t="n"/>
      <c r="F25" s="12" t="n"/>
      <c r="G25" s="12" t="n"/>
      <c r="H25" s="26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1" t="inlineStr">
        <is>
          <t>Assumption</t>
        </is>
      </c>
      <c r="C4" s="11" t="inlineStr">
        <is>
          <t>Value</t>
        </is>
      </c>
      <c r="D4" s="11" t="inlineStr">
        <is>
          <t>Unit</t>
        </is>
      </c>
      <c r="E4" s="11" t="inlineStr">
        <is>
          <t>Why it matters</t>
        </is>
      </c>
    </row>
    <row r="5" ht="24" customHeight="1">
      <c r="B5" s="25" t="inlineStr">
        <is>
          <t>Reporting currency</t>
        </is>
      </c>
      <c r="C5" s="17" t="inlineStr">
        <is>
          <t>AED</t>
        </is>
      </c>
      <c r="D5" s="21" t="inlineStr">
        <is>
          <t>AED</t>
        </is>
      </c>
      <c r="E5" s="26" t="inlineStr">
        <is>
          <t>Default is AED — replace if your reporting currency differs.</t>
        </is>
      </c>
    </row>
    <row r="6" ht="24" customHeight="1">
      <c r="B6" s="25" t="inlineStr">
        <is>
          <t>Min clusters covered</t>
        </is>
      </c>
      <c r="C6" s="34" t="n">
        <v>4</v>
      </c>
      <c r="D6" s="21" t="inlineStr">
        <is>
          <t>Count</t>
        </is>
      </c>
      <c r="E6" s="26" t="inlineStr">
        <is>
          <t>Below this — trade area not mapped.</t>
        </is>
      </c>
    </row>
    <row r="7" ht="24" customHeight="1">
      <c r="B7" s="25" t="inlineStr">
        <is>
          <t>Gross margin</t>
        </is>
      </c>
      <c r="C7" s="30" t="n">
        <v>0.68</v>
      </c>
      <c r="D7" s="21" t="inlineStr">
        <is>
          <t>%</t>
        </is>
      </c>
      <c r="E7" s="26" t="inlineStr">
        <is>
          <t>Drives contribution math.</t>
        </is>
      </c>
    </row>
    <row r="8" ht="24" customHeight="1">
      <c r="B8" s="25" t="inlineStr">
        <is>
          <t>Avg CAC ceiling</t>
        </is>
      </c>
      <c r="C8" s="17" t="n">
        <v>30</v>
      </c>
      <c r="D8" s="21" t="inlineStr">
        <is>
          <t>AED</t>
        </is>
      </c>
      <c r="E8" s="26" t="inlineStr">
        <is>
          <t>Above this — too expensive locally.</t>
        </is>
      </c>
    </row>
    <row r="9" ht="24" customHeight="1">
      <c r="B9" s="25" t="inlineStr">
        <is>
          <t>Audit pass threshold</t>
        </is>
      </c>
      <c r="C9" s="30" t="n">
        <v>0.85</v>
      </c>
      <c r="D9" s="21" t="inlineStr">
        <is>
          <t>%</t>
        </is>
      </c>
      <c r="E9" s="26" t="inlineStr">
        <is>
          <t>Sign-off threshold.</t>
        </is>
      </c>
    </row>
    <row r="11" ht="22" customHeight="1">
      <c r="A11" s="4" t="inlineStr">
        <is>
          <t>HOW TO READ THIS TAB</t>
        </is>
      </c>
    </row>
    <row r="12">
      <c r="B12" s="32" t="inlineStr">
        <is>
          <t>Blue cells are inputs you edit. Every other cell on this tab is a fixed reference. Change one driver here and the whole workbook recalculates — that is the point of this tab.</t>
        </is>
      </c>
    </row>
    <row r="13"/>
    <row r="15" ht="22" customHeight="1">
      <c r="A15" s="4" t="inlineStr">
        <is>
          <t>CELL COLOUR LEGEND</t>
        </is>
      </c>
    </row>
    <row r="16" ht="22" customHeight="1">
      <c r="B16" s="35" t="inlineStr">
        <is>
          <t xml:space="preserve">  INPUT  </t>
        </is>
      </c>
      <c r="D16" s="36" t="inlineStr">
        <is>
          <t xml:space="preserve">  CALCULATED  </t>
        </is>
      </c>
      <c r="F16" s="37" t="inlineStr">
        <is>
          <t xml:space="preserve">  LOCKED / REFERENCE  </t>
        </is>
      </c>
      <c r="H16" s="38" t="inlineStr">
        <is>
          <t xml:space="preserve">  OK / GOOD  </t>
        </is>
      </c>
      <c r="J16" s="39" t="inlineStr">
        <is>
          <t xml:space="preserve">  WATCH  </t>
        </is>
      </c>
      <c r="L16" s="40" t="inlineStr">
        <is>
          <t xml:space="preserve">  CRITICAL  </t>
        </is>
      </c>
    </row>
  </sheetData>
  <mergeCells count="5">
    <mergeCell ref="A2:N2"/>
    <mergeCell ref="B12:E13"/>
    <mergeCell ref="A15:N15"/>
    <mergeCell ref="A11:N11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1" t="inlineStr">
        <is>
          <t>Metric / Term</t>
        </is>
      </c>
      <c r="C5" s="11" t="inlineStr">
        <is>
          <t>Definition</t>
        </is>
      </c>
      <c r="D5" s="11" t="inlineStr">
        <is>
          <t>Formula / source</t>
        </is>
      </c>
    </row>
    <row r="6" ht="36" customHeight="1">
      <c r="B6" s="41" t="inlineStr">
        <is>
          <t>Cluster</t>
        </is>
      </c>
      <c r="C6" s="42" t="inlineStr">
        <is>
          <t>A defined audience pocket in the store's trade area.</t>
        </is>
      </c>
      <c r="D6" s="42" t="inlineStr">
        <is>
          <t>Inputs</t>
        </is>
      </c>
    </row>
    <row r="7" ht="36" customHeight="1">
      <c r="B7" s="41" t="inlineStr">
        <is>
          <t>Reach</t>
        </is>
      </c>
      <c r="C7" s="42" t="inlineStr">
        <is>
          <t>People exposed by the tactic.</t>
        </is>
      </c>
      <c r="D7" s="42" t="inlineStr">
        <is>
          <t>Inputs</t>
        </is>
      </c>
    </row>
    <row r="8" ht="36" customHeight="1">
      <c r="B8" s="41" t="inlineStr">
        <is>
          <t>Conversion %</t>
        </is>
      </c>
      <c r="C8" s="42" t="inlineStr">
        <is>
          <t>Share of reach that visits the store.</t>
        </is>
      </c>
      <c r="D8" s="42" t="inlineStr">
        <is>
          <t>Inputs</t>
        </is>
      </c>
    </row>
    <row r="9" ht="36" customHeight="1">
      <c r="B9" s="41" t="inlineStr">
        <is>
          <t>Estimated visits</t>
        </is>
      </c>
      <c r="C9" s="42" t="inlineStr">
        <is>
          <t>Reach × conversion %.</t>
        </is>
      </c>
      <c r="D9" s="42" t="inlineStr">
        <is>
          <t>Inputs</t>
        </is>
      </c>
    </row>
    <row r="10" ht="36" customHeight="1">
      <c r="B10" s="41" t="inlineStr">
        <is>
          <t>CAC</t>
        </is>
      </c>
      <c r="C10" s="42" t="inlineStr">
        <is>
          <t>Cost ÷ visits.</t>
        </is>
      </c>
      <c r="D10" s="42" t="inlineStr">
        <is>
          <t>Calc</t>
        </is>
      </c>
    </row>
    <row r="11" ht="36" customHeight="1">
      <c r="B11" s="41" t="inlineStr">
        <is>
          <t>Contribution</t>
        </is>
      </c>
      <c r="C11" s="42" t="inlineStr">
        <is>
          <t>Revenue × margin − cost.</t>
        </is>
      </c>
      <c r="D11" s="42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Local Store Marketing Planner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3" t="inlineStr">
        <is>
          <t>A local-store marketing strategy tool. Maps trade-area clusters (offices, residential, schools, malls, hospitals, transport hubs, hotels) and assigns hyperlocal tactics to each. Computes per-tactic CAC, estimated revenue, and net contribution; rolls up to per-cluster performance and a single management view of where local marketing is paying back and where it is leaking budget.</t>
        </is>
      </c>
    </row>
    <row r="7" ht="22" customHeight="1">
      <c r="A7" s="4" t="inlineStr">
        <is>
          <t>BIG QUESTIONS THIS ANSWERS</t>
        </is>
      </c>
    </row>
    <row r="8" ht="22" customHeight="1">
      <c r="B8" s="33" t="inlineStr">
        <is>
          <t>•</t>
        </is>
      </c>
      <c r="C8" s="10" t="inlineStr">
        <is>
          <t>What does the trade area look like cluster-by-cluster?</t>
        </is>
      </c>
    </row>
    <row r="9" ht="22" customHeight="1">
      <c r="B9" s="33" t="inlineStr">
        <is>
          <t>•</t>
        </is>
      </c>
      <c r="C9" s="10" t="inlineStr">
        <is>
          <t>Which hyperlocal tactic produces the lowest CAC?</t>
        </is>
      </c>
    </row>
    <row r="10" ht="22" customHeight="1">
      <c r="B10" s="33" t="inlineStr">
        <is>
          <t>•</t>
        </is>
      </c>
      <c r="C10" s="10" t="inlineStr">
        <is>
          <t>Which cluster is highest leverage for the next investment?</t>
        </is>
      </c>
    </row>
    <row r="11" ht="22" customHeight="1">
      <c r="B11" s="33" t="inlineStr">
        <is>
          <t>•</t>
        </is>
      </c>
      <c r="C11" s="10" t="inlineStr">
        <is>
          <t>Is the local plan contribution-positive overall?</t>
        </is>
      </c>
    </row>
    <row r="13" ht="22" customHeight="1">
      <c r="A13" s="4" t="inlineStr">
        <is>
          <t>WORKBOOK MAP</t>
        </is>
      </c>
    </row>
    <row r="14" ht="22" customHeight="1">
      <c r="B14" s="11" t="inlineStr">
        <is>
          <t>Tab</t>
        </is>
      </c>
      <c r="C14" s="11" t="inlineStr">
        <is>
          <t>What it's for</t>
        </is>
      </c>
    </row>
    <row r="15" ht="32" customHeight="1">
      <c r="B15" s="25" t="inlineStr">
        <is>
          <t>Dashboard</t>
        </is>
      </c>
      <c r="C15" s="44" t="inlineStr">
        <is>
          <t>KPIs, contribution by tactic, cluster contribution, callouts.</t>
        </is>
      </c>
    </row>
    <row r="16" ht="32" customHeight="1">
      <c r="B16" s="25" t="inlineStr">
        <is>
          <t>Inputs</t>
        </is>
      </c>
      <c r="C16" s="44" t="inlineStr">
        <is>
          <t>Cluster catalogue + per-tactic cost / reach / conversion / AOV.</t>
        </is>
      </c>
    </row>
    <row r="17" ht="32" customHeight="1">
      <c r="B17" s="25" t="inlineStr">
        <is>
          <t>Calc</t>
        </is>
      </c>
      <c r="C17" s="44" t="inlineStr">
        <is>
          <t>Per-tactic CAC + contribution, per-cluster rollup.</t>
        </is>
      </c>
    </row>
    <row r="18" ht="32" customHeight="1">
      <c r="B18" s="25" t="inlineStr">
        <is>
          <t>Checks</t>
        </is>
      </c>
      <c r="C18" s="44" t="inlineStr">
        <is>
          <t>Coverage, owner, contribution, CAC ceiling gates.</t>
        </is>
      </c>
    </row>
    <row r="19" ht="32" customHeight="1">
      <c r="B19" s="25" t="inlineStr">
        <is>
          <t>Scenarios</t>
        </is>
      </c>
      <c r="C19" s="44" t="inlineStr">
        <is>
          <t>Conversion / AOV / cost sensitivity.</t>
        </is>
      </c>
    </row>
    <row r="20" ht="32" customHeight="1">
      <c r="B20" s="25" t="inlineStr">
        <is>
          <t>Action_Plan</t>
        </is>
      </c>
      <c r="C20" s="44" t="inlineStr">
        <is>
          <t>Decisions per cluster + per tactic.</t>
        </is>
      </c>
    </row>
    <row r="21" ht="32" customHeight="1">
      <c r="B21" s="25" t="inlineStr">
        <is>
          <t>Assumptions</t>
        </is>
      </c>
      <c r="C21" s="44" t="inlineStr">
        <is>
          <t>Currency, margin, cluster minimum, CAC ceiling.</t>
        </is>
      </c>
    </row>
    <row r="22" ht="32" customHeight="1">
      <c r="B22" s="25" t="inlineStr">
        <is>
          <t>Definitions</t>
        </is>
      </c>
      <c r="C22" s="44" t="inlineStr">
        <is>
          <t>Glossary.</t>
        </is>
      </c>
    </row>
    <row r="23" ht="32" customHeight="1">
      <c r="B23" s="25" t="inlineStr">
        <is>
          <t>README</t>
        </is>
      </c>
      <c r="C23" s="44" t="inlineStr">
        <is>
          <t>How to use end-to-end.</t>
        </is>
      </c>
    </row>
    <row r="24" ht="32" customHeight="1">
      <c r="B24" s="25" t="inlineStr">
        <is>
          <t>Document_Control</t>
        </is>
      </c>
      <c r="C24" s="44" t="inlineStr">
        <is>
          <t>Author, reviewers, change log.</t>
        </is>
      </c>
    </row>
    <row r="26" ht="22" customHeight="1">
      <c r="A26" s="4" t="inlineStr">
        <is>
          <t>HOW TO USE</t>
        </is>
      </c>
    </row>
    <row r="27" ht="28" customHeight="1">
      <c r="B27" s="45" t="inlineStr">
        <is>
          <t>Step 1</t>
        </is>
      </c>
      <c r="C27" s="10" t="inlineStr">
        <is>
          <t>Set Assumptions: currency, margin, minimum cluster count, CAC ceiling.</t>
        </is>
      </c>
    </row>
    <row r="28" ht="28" customHeight="1">
      <c r="B28" s="45" t="inlineStr">
        <is>
          <t>Step 2</t>
        </is>
      </c>
      <c r="C28" s="10" t="inlineStr">
        <is>
          <t>List the trade-area clusters and their reachable populations.</t>
        </is>
      </c>
    </row>
    <row r="29" ht="28" customHeight="1">
      <c r="B29" s="45" t="inlineStr">
        <is>
          <t>Step 3</t>
        </is>
      </c>
      <c r="C29" s="10" t="inlineStr">
        <is>
          <t>For each cluster, plan tactics with cost / reach / conversion / AOV.</t>
        </is>
      </c>
    </row>
    <row r="30" ht="28" customHeight="1">
      <c r="B30" s="45" t="inlineStr">
        <is>
          <t>Step 4</t>
        </is>
      </c>
      <c r="C30" s="10" t="inlineStr">
        <is>
          <t>Open Calc + Dashboard for ROI rollups; resolve REVIEW items on Checks.</t>
        </is>
      </c>
    </row>
    <row r="32" ht="22" customHeight="1">
      <c r="A32" s="4" t="inlineStr">
        <is>
          <t>WHO THIS IS FOR</t>
        </is>
      </c>
    </row>
    <row r="33">
      <c r="B33" s="33" t="inlineStr">
        <is>
          <t>•</t>
        </is>
      </c>
      <c r="C33" s="10" t="inlineStr">
        <is>
          <t>Operations and brand leads owning local store marketing.</t>
        </is>
      </c>
    </row>
    <row r="34">
      <c r="B34" s="33" t="inlineStr">
        <is>
          <t>•</t>
        </is>
      </c>
      <c r="C34" s="10" t="inlineStr">
        <is>
          <t>Multi-unit teams scaling local playbooks.</t>
        </is>
      </c>
    </row>
    <row r="35">
      <c r="B35" s="33" t="inlineStr">
        <is>
          <t>•</t>
        </is>
      </c>
      <c r="C35" s="10" t="inlineStr">
        <is>
          <t>Founders / CEOs reviewing local investment.</t>
        </is>
      </c>
    </row>
    <row r="36">
      <c r="B36" s="33" t="inlineStr">
        <is>
          <t>•</t>
        </is>
      </c>
      <c r="C36" s="10" t="inlineStr">
        <is>
          <t>Field marketing teams running on-ground tactics.</t>
        </is>
      </c>
    </row>
    <row r="38" ht="22" customHeight="1">
      <c r="A38" s="4" t="inlineStr">
        <is>
          <t>GOVERNANCE &amp; INTEGRITY</t>
        </is>
      </c>
    </row>
    <row r="39" ht="22" customHeight="1">
      <c r="B39" s="33" t="inlineStr">
        <is>
          <t>•</t>
        </is>
      </c>
      <c r="C39" s="10" t="inlineStr">
        <is>
          <t>Replace sample rows before sharing externally.</t>
        </is>
      </c>
    </row>
    <row r="40" ht="22" customHeight="1">
      <c r="B40" s="33" t="inlineStr">
        <is>
          <t>•</t>
        </is>
      </c>
      <c r="C40" s="10" t="inlineStr">
        <is>
          <t>Refresh cluster definitions annually — trade areas change.</t>
        </is>
      </c>
    </row>
    <row r="41" ht="22" customHeight="1">
      <c r="B41" s="33" t="inlineStr">
        <is>
          <t>•</t>
        </is>
      </c>
      <c r="C41" s="10" t="inlineStr">
        <is>
          <t>Document the source for reachable-people estimates in the README.</t>
        </is>
      </c>
    </row>
  </sheetData>
  <mergeCells count="24">
    <mergeCell ref="C34:J34"/>
    <mergeCell ref="C30:J30"/>
    <mergeCell ref="C33:J33"/>
    <mergeCell ref="C35:J35"/>
    <mergeCell ref="A1:N1"/>
    <mergeCell ref="C29:J29"/>
    <mergeCell ref="C10:J10"/>
    <mergeCell ref="A7:N7"/>
    <mergeCell ref="C41:J41"/>
    <mergeCell ref="C40:J40"/>
    <mergeCell ref="C9:J9"/>
    <mergeCell ref="B5:J5"/>
    <mergeCell ref="A26:N26"/>
    <mergeCell ref="C11:J11"/>
    <mergeCell ref="A2:N2"/>
    <mergeCell ref="C36:J36"/>
    <mergeCell ref="C27:J27"/>
    <mergeCell ref="A32:N32"/>
    <mergeCell ref="C39:J39"/>
    <mergeCell ref="C8:J8"/>
    <mergeCell ref="A4:N4"/>
    <mergeCell ref="A38:N38"/>
    <mergeCell ref="C28:J28"/>
    <mergeCell ref="A13:N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2026-05-14T19:30:19Z</dcterms:created>
  <dcterms:modified xmlns:dcterms="http://purl.org/dc/terms/" xmlns:xsi="http://www.w3.org/2001/XMLSchema-instance" xsi:type="dcterms:W3CDTF">2026-05-14T19:30:19Z</dcterms:modified>
</cp:coreProperties>
</file>