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'Inputs'!$B$5:$N$35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0.0%;[Red]-0.0%"/>
    <numFmt numFmtId="165" formatCode="&quot;AED&quot; #,##0;[Red]&quot;AED&quot; -#,##0"/>
    <numFmt numFmtId="166" formatCode="#,##0;[Red]-#,##0"/>
    <numFmt numFmtId="167" formatCode="0%;[Red]-0%"/>
    <numFmt numFmtId="168" formatCode="0&quot;  / &quot;100"/>
  </numFmts>
  <fonts count="19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6B6B6B"/>
      <sz val="10"/>
    </font>
    <font>
      <name val="Calibri"/>
      <b val="1"/>
      <color rgb="001A1A1A"/>
      <sz val="28"/>
    </font>
    <font>
      <name val="Calibri"/>
      <b val="1"/>
      <color rgb="001A1A1A"/>
      <sz val="14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5" fillId="3" borderId="0" applyAlignment="1" pivotButton="0" quotePrefix="0" xfId="0">
      <alignment horizontal="left" vertical="center" indent="1"/>
    </xf>
    <xf numFmtId="168" fontId="16" fillId="3" borderId="0" applyAlignment="1" pivotButton="0" quotePrefix="0" xfId="0">
      <alignment horizontal="left" vertical="center" indent="1"/>
    </xf>
    <xf numFmtId="0" fontId="17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6" fontId="18" fillId="3" borderId="0" applyAlignment="1" pivotButton="0" quotePrefix="0" xfId="0">
      <alignment horizontal="left" vertical="center" indent="1"/>
    </xf>
    <xf numFmtId="165" fontId="18" fillId="3" borderId="0" applyAlignment="1" pivotButton="0" quotePrefix="0" xfId="0">
      <alignment horizontal="left" vertical="center" indent="1"/>
    </xf>
    <xf numFmtId="164" fontId="18" fillId="3" borderId="0" applyAlignment="1" pivotButton="0" quotePrefix="0" xfId="0">
      <alignment horizontal="left" vertical="center" indent="1"/>
    </xf>
    <xf numFmtId="167" fontId="18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167" fontId="8" fillId="6" borderId="2" pivotButton="0" quotePrefix="0" xfId="0"/>
    <xf numFmtId="0" fontId="3" fillId="0" borderId="2" pivotButton="0" quotePrefix="0" xfId="0"/>
    <xf numFmtId="0" fontId="0" fillId="0" borderId="2" pivotButton="0" quotePrefix="0" xfId="0"/>
    <xf numFmtId="165" fontId="0" fillId="0" borderId="2" pivotButton="0" quotePrefix="0" xfId="0"/>
    <xf numFmtId="167" fontId="0" fillId="0" borderId="2" pivotButton="0" quotePrefix="0" xfId="0"/>
    <xf numFmtId="164" fontId="0" fillId="0" borderId="2" pivotButton="0" quotePrefix="0" xfId="0"/>
    <xf numFmtId="0" fontId="3" fillId="0" borderId="0" pivotButton="0" quotePrefix="0" xfId="0"/>
    <xf numFmtId="1" fontId="0" fillId="0" borderId="0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164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'Calc'!D21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'Calc'!$B$22:$B$32</f>
            </numRef>
          </cat>
          <val>
            <numRef>
              <f>'Calc'!$D$22:$D$32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'Calc'!D36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'Calc'!$B$37:$B$43</f>
            </numRef>
          </cat>
          <val>
            <numRef>
              <f>'Calc'!$D$37:$D$43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38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Annual Marketing Plan Dashboard</t>
        </is>
      </c>
    </row>
    <row r="2" ht="18" customHeight="1">
      <c r="A2" s="2" t="inlineStr">
        <is>
          <t>Initiatives × month × channel × objective · readiness · KPI mix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PLAN READINESS</t>
        </is>
      </c>
    </row>
    <row r="5" ht="18" customHeight="1">
      <c r="B5" s="5" t="inlineStr">
        <is>
          <t>PLAN READINESS SCORE (0-100)</t>
        </is>
      </c>
    </row>
    <row r="6" ht="44" customHeight="1">
      <c r="B6" s="6">
        <f>Calc!C47</f>
        <v/>
      </c>
      <c r="G6" s="7">
        <f>IF(Calc!C47&gt;=80,"Strong",IF(Calc!C47&gt;=60,"Healthy",IF(Calc!C47&gt;=40,"Watch",IF(Calc!C47&gt;=0,"Critical",""))))</f>
        <v/>
      </c>
    </row>
    <row r="7" ht="6" customHeight="1"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9" ht="22" customHeight="1">
      <c r="A9" s="4" t="inlineStr">
        <is>
          <t>HEADLINE KPIS</t>
        </is>
      </c>
    </row>
    <row r="10" ht="16" customHeight="1">
      <c r="A10" s="8" t="inlineStr">
        <is>
          <t>INITIATIVES LOADED</t>
        </is>
      </c>
      <c r="E10" s="8" t="inlineStr">
        <is>
          <t>TOTAL BUDGET</t>
        </is>
      </c>
      <c r="I10" s="8" t="inlineStr">
        <is>
          <t>ANNUAL BUDGET CAP</t>
        </is>
      </c>
      <c r="M10" s="8" t="inlineStr">
        <is>
          <t>% OF CAP LOADED</t>
        </is>
      </c>
    </row>
    <row r="11" ht="28" customHeight="1">
      <c r="A11" s="9">
        <f>COUNTA(Inputs!B6:B35)</f>
        <v/>
      </c>
      <c r="E11" s="10">
        <f>SUM(Inputs!H6:H35)</f>
        <v/>
      </c>
      <c r="I11" s="10">
        <f>Assumptions!$C$5</f>
        <v/>
      </c>
      <c r="M11" s="11">
        <f>IFERROR(SUM(Inputs!H6:H35)/Assumptions!$C$5,0)</f>
        <v/>
      </c>
    </row>
    <row r="12" ht="10" customHeight="1">
      <c r="A12" s="3" t="n"/>
      <c r="B12" s="3" t="n"/>
      <c r="C12" s="3" t="n"/>
      <c r="E12" s="3" t="n"/>
      <c r="F12" s="3" t="n"/>
      <c r="G12" s="3" t="n"/>
      <c r="I12" s="3" t="n"/>
      <c r="J12" s="3" t="n"/>
      <c r="K12" s="3" t="n"/>
      <c r="M12" s="3" t="n"/>
      <c r="N12" s="3" t="n"/>
      <c r="O12" s="3" t="n"/>
    </row>
    <row r="13" ht="16" customHeight="1">
      <c r="A13" s="8" t="inlineStr">
        <is>
          <t>COMPLETE</t>
        </is>
      </c>
      <c r="E13" s="8" t="inlineStr">
        <is>
          <t>IN PROGRESS</t>
        </is>
      </c>
      <c r="I13" s="8" t="inlineStr">
        <is>
          <t>BRIEFED / PLANNED</t>
        </is>
      </c>
      <c r="M13" s="8" t="inlineStr">
        <is>
          <t>AVG READINESS</t>
        </is>
      </c>
    </row>
    <row r="14" ht="28" customHeight="1">
      <c r="A14" s="9">
        <f>COUNTIF(Inputs!L6:L35,"Complete")</f>
        <v/>
      </c>
      <c r="E14" s="9">
        <f>COUNTIF(Inputs!L6:L35,"In progress")</f>
        <v/>
      </c>
      <c r="I14" s="9">
        <f>COUNTIF(Inputs!L6:L35,"Briefed")+COUNTIF(Inputs!L6:L35,"Planned")</f>
        <v/>
      </c>
      <c r="M14" s="12">
        <f>IFERROR(AVERAGE(Inputs!K6:K35),0)</f>
        <v/>
      </c>
    </row>
    <row r="15" ht="10" customHeight="1">
      <c r="A15" s="3" t="n"/>
      <c r="B15" s="3" t="n"/>
      <c r="C15" s="3" t="n"/>
      <c r="E15" s="3" t="n"/>
      <c r="F15" s="3" t="n"/>
      <c r="G15" s="3" t="n"/>
      <c r="I15" s="3" t="n"/>
      <c r="J15" s="3" t="n"/>
      <c r="K15" s="3" t="n"/>
      <c r="M15" s="3" t="n"/>
      <c r="N15" s="3" t="n"/>
      <c r="O15" s="3" t="n"/>
    </row>
    <row r="17" ht="22" customHeight="1">
      <c r="A17" s="4" t="inlineStr">
        <is>
          <t>CHANNEL MIX (BUDGET)</t>
        </is>
      </c>
    </row>
    <row r="38" ht="22" customHeight="1">
      <c r="A38" s="4" t="inlineStr">
        <is>
          <t>OBJECTIVE MIX (BUDGET)</t>
        </is>
      </c>
    </row>
    <row r="59" ht="22" customHeight="1">
      <c r="A59" s="4" t="inlineStr">
        <is>
          <t>MANAGEMENT CALL-OUTS</t>
        </is>
      </c>
    </row>
    <row r="60" ht="30" customHeight="1">
      <c r="B60" s="13" t="inlineStr">
        <is>
          <t>Is the plan loaded?</t>
        </is>
      </c>
      <c r="C60" s="14">
        <f>IF(SUM(Inputs!H6:H35)&gt;=Assumptions!$C$5*0.95,"Plan is loaded — protect against scope creep.","Plan is under-loaded — expect ad-hoc activity to fill the gap.")</f>
        <v/>
      </c>
    </row>
    <row r="61" ht="30" customHeight="1">
      <c r="B61" s="13" t="inlineStr">
        <is>
          <t>Is the channel mix balanced?</t>
        </is>
      </c>
      <c r="C61" s="14">
        <f>IFERROR("Top channel by budget: "&amp;INDEX(Calc!B22:B32,MATCH(MAX(Calc!D22:D32),Calc!D22:D32,0))&amp;" ("&amp;TEXT(MAX(Calc!E22:E32),"0%")&amp;" of plan).","")</f>
        <v/>
      </c>
    </row>
    <row r="62" ht="30" customHeight="1">
      <c r="B62" s="13" t="inlineStr">
        <is>
          <t>Is the objective mix balanced?</t>
        </is>
      </c>
      <c r="C62" s="14">
        <f>IFERROR("Top objective by budget: "&amp;INDEX(Calc!B37:B43,MATCH(MAX(Calc!D37:D43),Calc!D37:D43,0))&amp;" ("&amp;TEXT(MAX(Calc!E37:E43),"0%")&amp;" of plan).","")</f>
        <v/>
      </c>
    </row>
    <row r="63" ht="30" customHeight="1">
      <c r="B63" s="13" t="inlineStr">
        <is>
          <t>How ready are next-90-day initiatives?</t>
        </is>
      </c>
      <c r="C63" s="14">
        <f>TEXT(IFERROR(AVERAGE(Inputs!K6:K35),0),"0%")&amp;" average readiness across the plan."</f>
        <v/>
      </c>
    </row>
  </sheetData>
  <mergeCells count="30">
    <mergeCell ref="M11:O11"/>
    <mergeCell ref="A9:N9"/>
    <mergeCell ref="E10:G10"/>
    <mergeCell ref="M10:O10"/>
    <mergeCell ref="E13:G13"/>
    <mergeCell ref="C63:N63"/>
    <mergeCell ref="A59:N59"/>
    <mergeCell ref="M13:O13"/>
    <mergeCell ref="A1:N1"/>
    <mergeCell ref="B5:N5"/>
    <mergeCell ref="C60:N60"/>
    <mergeCell ref="E11:G11"/>
    <mergeCell ref="I14:K14"/>
    <mergeCell ref="A14:C14"/>
    <mergeCell ref="C61:N61"/>
    <mergeCell ref="G6:N6"/>
    <mergeCell ref="A10:C10"/>
    <mergeCell ref="M14:O14"/>
    <mergeCell ref="I10:K10"/>
    <mergeCell ref="A13:C13"/>
    <mergeCell ref="I13:K13"/>
    <mergeCell ref="A2:N2"/>
    <mergeCell ref="A17:N17"/>
    <mergeCell ref="I11:K11"/>
    <mergeCell ref="C62:N62"/>
    <mergeCell ref="A11:C11"/>
    <mergeCell ref="B6:F6"/>
    <mergeCell ref="E14:G14"/>
    <mergeCell ref="A4:N4"/>
    <mergeCell ref="A38:N3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5" t="inlineStr">
        <is>
          <t>Field</t>
        </is>
      </c>
      <c r="C5" s="15" t="inlineStr">
        <is>
          <t>Value</t>
        </is>
      </c>
    </row>
    <row r="6" ht="20" customHeight="1">
      <c r="B6" s="24" t="inlineStr">
        <is>
          <t>Workbook</t>
        </is>
      </c>
      <c r="C6" s="25" t="inlineStr">
        <is>
          <t>Annual Marketing Operating Plan</t>
        </is>
      </c>
    </row>
    <row r="7" ht="20" customHeight="1">
      <c r="B7" s="24" t="inlineStr">
        <is>
          <t>Prepared by</t>
        </is>
      </c>
      <c r="C7" s="25" t="inlineStr">
        <is>
          <t>Ashmo · Restaurant Growth Toolkit</t>
        </is>
      </c>
    </row>
    <row r="8" ht="20" customHeight="1">
      <c r="B8" s="24" t="inlineStr">
        <is>
          <t>Owner (accountable)</t>
        </is>
      </c>
      <c r="C8" s="25" t="inlineStr">
        <is>
          <t>Marketing Lead</t>
        </is>
      </c>
    </row>
    <row r="9" ht="20" customHeight="1">
      <c r="B9" s="24" t="inlineStr">
        <is>
          <t>Version</t>
        </is>
      </c>
      <c r="C9" s="25" t="inlineStr">
        <is>
          <t>2.0</t>
        </is>
      </c>
    </row>
    <row r="10" ht="20" customHeight="1">
      <c r="B10" s="24" t="inlineStr">
        <is>
          <t>Issued</t>
        </is>
      </c>
      <c r="C10" s="25" t="inlineStr">
        <is>
          <t>2026-05-14</t>
        </is>
      </c>
    </row>
    <row r="11" ht="20" customHeight="1">
      <c r="B11" s="24" t="inlineStr">
        <is>
          <t>Review cadence</t>
        </is>
      </c>
      <c r="C11" s="25" t="inlineStr">
        <is>
          <t>Monthly, or after a material business event</t>
        </is>
      </c>
    </row>
    <row r="12" ht="20" customHeight="1">
      <c r="B12" s="24" t="inlineStr">
        <is>
          <t>Classification</t>
        </is>
      </c>
      <c r="C12" s="25" t="inlineStr">
        <is>
          <t>Internal · Commercially sensitive</t>
        </is>
      </c>
    </row>
    <row r="13" ht="20" customHeight="1">
      <c r="B13" s="24" t="inlineStr">
        <is>
          <t>Currency convention</t>
        </is>
      </c>
      <c r="C13" s="25" t="inlineStr">
        <is>
          <t>Default AED — change in Assumptions tab if your reporting currency differs</t>
        </is>
      </c>
    </row>
    <row r="14" ht="20" customHeight="1">
      <c r="B14" s="24" t="inlineStr">
        <is>
          <t>Source of truth</t>
        </is>
      </c>
      <c r="C14" s="25" t="inlineStr">
        <is>
          <t>This workbook is the single source of truth for the metrics it contains</t>
        </is>
      </c>
    </row>
    <row r="15" ht="20" customHeight="1">
      <c r="B15" s="24" t="inlineStr">
        <is>
          <t>Distribution</t>
        </is>
      </c>
      <c r="C15" s="25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5" t="inlineStr">
        <is>
          <t>Role</t>
        </is>
      </c>
      <c r="C18" s="15" t="inlineStr">
        <is>
          <t>Name</t>
        </is>
      </c>
      <c r="D18" s="15" t="inlineStr">
        <is>
          <t>Approval status</t>
        </is>
      </c>
      <c r="E18" s="15" t="inlineStr">
        <is>
          <t>Comments</t>
        </is>
      </c>
    </row>
    <row r="19">
      <c r="B19" s="24" t="inlineStr">
        <is>
          <t>Founder / CEO</t>
        </is>
      </c>
      <c r="C19" s="20" t="inlineStr"/>
      <c r="D19" s="20" t="inlineStr">
        <is>
          <t>Pending</t>
        </is>
      </c>
      <c r="E19" s="20" t="inlineStr"/>
    </row>
    <row r="20">
      <c r="B20" s="24" t="inlineStr">
        <is>
          <t>Operations Lead</t>
        </is>
      </c>
      <c r="C20" s="20" t="inlineStr"/>
      <c r="D20" s="20" t="inlineStr">
        <is>
          <t>Pending</t>
        </is>
      </c>
      <c r="E20" s="20" t="inlineStr"/>
    </row>
    <row r="21">
      <c r="B21" s="24" t="inlineStr">
        <is>
          <t>Finance Lead</t>
        </is>
      </c>
      <c r="C21" s="20" t="inlineStr"/>
      <c r="D21" s="20" t="inlineStr">
        <is>
          <t>Pending</t>
        </is>
      </c>
      <c r="E21" s="20" t="inlineStr"/>
    </row>
    <row r="22">
      <c r="B22" s="24" t="inlineStr">
        <is>
          <t>Brand / Marketing Lead</t>
        </is>
      </c>
      <c r="C22" s="20" t="inlineStr"/>
      <c r="D22" s="20" t="inlineStr">
        <is>
          <t>Pending</t>
        </is>
      </c>
      <c r="E22" s="20" t="inlineStr"/>
    </row>
    <row r="24" ht="22" customHeight="1">
      <c r="A24" s="4" t="inlineStr">
        <is>
          <t>CHANGE LOG</t>
        </is>
      </c>
    </row>
    <row r="25" ht="22" customHeight="1">
      <c r="B25" s="15" t="inlineStr">
        <is>
          <t>Date</t>
        </is>
      </c>
      <c r="C25" s="15" t="inlineStr">
        <is>
          <t>Author</t>
        </is>
      </c>
      <c r="D25" s="15" t="inlineStr">
        <is>
          <t>Version</t>
        </is>
      </c>
      <c r="E25" s="15" t="inlineStr">
        <is>
          <t>Change summary</t>
        </is>
      </c>
    </row>
    <row r="26" ht="28" customHeight="1">
      <c r="B26" s="47" t="inlineStr">
        <is>
          <t>2026-05-14</t>
        </is>
      </c>
      <c r="C26" s="47" t="inlineStr">
        <is>
          <t>Ashmo Toolkit</t>
        </is>
      </c>
      <c r="D26" s="47" t="inlineStr">
        <is>
          <t>3.0</t>
        </is>
      </c>
      <c r="E26" s="47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51" t="inlineStr"/>
      <c r="C27" s="51" t="inlineStr"/>
      <c r="D27" s="51" t="inlineStr"/>
      <c r="E27" s="51" t="inlineStr"/>
    </row>
    <row r="28" ht="28" customHeight="1">
      <c r="B28" s="51" t="inlineStr"/>
      <c r="C28" s="51" t="inlineStr"/>
      <c r="D28" s="51" t="inlineStr"/>
      <c r="E28" s="51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8" customWidth="1" min="3" max="3"/>
    <col width="36" customWidth="1" min="4" max="4"/>
    <col width="18" customWidth="1" min="5" max="5"/>
    <col width="16" customWidth="1" min="6" max="6"/>
    <col width="18" customWidth="1" min="7" max="7"/>
    <col width="14" customWidth="1" min="8" max="8"/>
    <col width="24" customWidth="1" min="9" max="9"/>
    <col width="14" customWidth="1" min="10" max="10"/>
    <col width="14" customWidth="1" min="11" max="11"/>
    <col width="12" customWidth="1" min="12" max="12"/>
    <col width="12" customWidth="1" min="13" max="13"/>
    <col width="28" customWidth="1" min="14" max="14"/>
  </cols>
  <sheetData>
    <row r="1" ht="30" customHeight="1">
      <c r="A1" s="1" t="inlineStr">
        <is>
          <t>Annual Marketing Plan · Inputs</t>
        </is>
      </c>
    </row>
    <row r="2" ht="18" customHeight="1">
      <c r="A2" s="2" t="inlineStr">
        <is>
          <t>One row per initiative · objective · KPI target · readiness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INITIATIVES</t>
        </is>
      </c>
    </row>
    <row r="5" ht="22" customHeight="1">
      <c r="B5" s="15" t="inlineStr">
        <is>
          <t>ID</t>
        </is>
      </c>
      <c r="C5" s="15" t="inlineStr">
        <is>
          <t>Month</t>
        </is>
      </c>
      <c r="D5" s="15" t="inlineStr">
        <is>
          <t>Initiative</t>
        </is>
      </c>
      <c r="E5" s="15" t="inlineStr">
        <is>
          <t>Objective</t>
        </is>
      </c>
      <c r="F5" s="15" t="inlineStr">
        <is>
          <t>Channel</t>
        </is>
      </c>
      <c r="G5" s="15" t="inlineStr">
        <is>
          <t>Owner</t>
        </is>
      </c>
      <c r="H5" s="15" t="inlineStr">
        <is>
          <t>Budget</t>
        </is>
      </c>
      <c r="I5" s="15" t="inlineStr">
        <is>
          <t>KPI target (text)</t>
        </is>
      </c>
      <c r="J5" s="15" t="inlineStr">
        <is>
          <t>KPI actual</t>
        </is>
      </c>
      <c r="K5" s="15" t="inlineStr">
        <is>
          <t>Readiness %</t>
        </is>
      </c>
      <c r="L5" s="15" t="inlineStr">
        <is>
          <t>Status</t>
        </is>
      </c>
      <c r="M5" s="15" t="inlineStr">
        <is>
          <t>Priority</t>
        </is>
      </c>
      <c r="N5" s="15" t="inlineStr">
        <is>
          <t>Notes</t>
        </is>
      </c>
    </row>
    <row r="6" ht="28" customHeight="1">
      <c r="B6" s="16" t="inlineStr">
        <is>
          <t>INI-001</t>
        </is>
      </c>
      <c r="C6" s="16" t="inlineStr">
        <is>
          <t>Jan</t>
        </is>
      </c>
      <c r="D6" s="16" t="inlineStr">
        <is>
          <t>New-year acquisition wave</t>
        </is>
      </c>
      <c r="E6" s="16" t="inlineStr">
        <is>
          <t>Acquisition</t>
        </is>
      </c>
      <c r="F6" s="16" t="inlineStr">
        <is>
          <t>Paid Social</t>
        </is>
      </c>
      <c r="G6" s="16" t="inlineStr">
        <is>
          <t>Marketing Lead</t>
        </is>
      </c>
      <c r="H6" s="17" t="n">
        <v>60000</v>
      </c>
      <c r="I6" s="16" t="inlineStr">
        <is>
          <t>3,000 new customers</t>
        </is>
      </c>
      <c r="J6" s="18" t="n">
        <v>2840</v>
      </c>
      <c r="K6" s="19" t="n">
        <v>1</v>
      </c>
      <c r="L6" s="16" t="inlineStr">
        <is>
          <t>Complete</t>
        </is>
      </c>
      <c r="M6" s="16" t="inlineStr">
        <is>
          <t>Critical</t>
        </is>
      </c>
      <c r="N6" s="16" t="inlineStr"/>
    </row>
    <row r="7" ht="28" customHeight="1">
      <c r="B7" s="16" t="inlineStr">
        <is>
          <t>INI-002</t>
        </is>
      </c>
      <c r="C7" s="16" t="inlineStr">
        <is>
          <t>Jan</t>
        </is>
      </c>
      <c r="D7" s="16" t="inlineStr">
        <is>
          <t>Always-on search</t>
        </is>
      </c>
      <c r="E7" s="16" t="inlineStr">
        <is>
          <t>Acquisition</t>
        </is>
      </c>
      <c r="F7" s="16" t="inlineStr">
        <is>
          <t>Search</t>
        </is>
      </c>
      <c r="G7" s="16" t="inlineStr">
        <is>
          <t>Agency</t>
        </is>
      </c>
      <c r="H7" s="17" t="n">
        <v>35000</v>
      </c>
      <c r="I7" s="16" t="inlineStr">
        <is>
          <t>2,500 new customers</t>
        </is>
      </c>
      <c r="J7" s="18" t="n">
        <v>2410</v>
      </c>
      <c r="K7" s="19" t="n">
        <v>1</v>
      </c>
      <c r="L7" s="16" t="inlineStr">
        <is>
          <t>Complete</t>
        </is>
      </c>
      <c r="M7" s="16" t="inlineStr">
        <is>
          <t>High</t>
        </is>
      </c>
      <c r="N7" s="16" t="inlineStr"/>
    </row>
    <row r="8" ht="28" customHeight="1">
      <c r="B8" s="16" t="inlineStr">
        <is>
          <t>INI-003</t>
        </is>
      </c>
      <c r="C8" s="16" t="inlineStr">
        <is>
          <t>Feb</t>
        </is>
      </c>
      <c r="D8" s="16" t="inlineStr">
        <is>
          <t>Spring creator wave</t>
        </is>
      </c>
      <c r="E8" s="16" t="inlineStr">
        <is>
          <t>Brand equity</t>
        </is>
      </c>
      <c r="F8" s="16" t="inlineStr">
        <is>
          <t>Influencer</t>
        </is>
      </c>
      <c r="G8" s="16" t="inlineStr">
        <is>
          <t>Brand Lead</t>
        </is>
      </c>
      <c r="H8" s="17" t="n">
        <v>80000</v>
      </c>
      <c r="I8" s="16" t="inlineStr">
        <is>
          <t>5M reach + 4,000 new</t>
        </is>
      </c>
      <c r="J8" s="18" t="n">
        <v>4120</v>
      </c>
      <c r="K8" s="19" t="n">
        <v>1</v>
      </c>
      <c r="L8" s="16" t="inlineStr">
        <is>
          <t>Complete</t>
        </is>
      </c>
      <c r="M8" s="16" t="inlineStr">
        <is>
          <t>Critical</t>
        </is>
      </c>
      <c r="N8" s="16" t="inlineStr"/>
    </row>
    <row r="9" ht="28" customHeight="1">
      <c r="B9" s="16" t="inlineStr">
        <is>
          <t>INI-004</t>
        </is>
      </c>
      <c r="C9" s="16" t="inlineStr">
        <is>
          <t>Mar</t>
        </is>
      </c>
      <c r="D9" s="16" t="inlineStr">
        <is>
          <t>Founder press dinner</t>
        </is>
      </c>
      <c r="E9" s="16" t="inlineStr">
        <is>
          <t>Brand equity</t>
        </is>
      </c>
      <c r="F9" s="16" t="inlineStr">
        <is>
          <t>PR / Events</t>
        </is>
      </c>
      <c r="G9" s="16" t="inlineStr">
        <is>
          <t>PR</t>
        </is>
      </c>
      <c r="H9" s="17" t="n">
        <v>55000</v>
      </c>
      <c r="I9" s="16" t="inlineStr">
        <is>
          <t>Tier-1 press × 6</t>
        </is>
      </c>
      <c r="J9" s="18" t="n">
        <v>7</v>
      </c>
      <c r="K9" s="19" t="n">
        <v>1</v>
      </c>
      <c r="L9" s="16" t="inlineStr">
        <is>
          <t>Complete</t>
        </is>
      </c>
      <c r="M9" s="16" t="inlineStr">
        <is>
          <t>High</t>
        </is>
      </c>
      <c r="N9" s="16" t="inlineStr"/>
    </row>
    <row r="10" ht="28" customHeight="1">
      <c r="B10" s="16" t="inlineStr">
        <is>
          <t>INI-005</t>
        </is>
      </c>
      <c r="C10" s="16" t="inlineStr">
        <is>
          <t>Apr</t>
        </is>
      </c>
      <c r="D10" s="16" t="inlineStr">
        <is>
          <t>Spring family bundle</t>
        </is>
      </c>
      <c r="E10" s="16" t="inlineStr">
        <is>
          <t>Acquisition</t>
        </is>
      </c>
      <c r="F10" s="16" t="inlineStr">
        <is>
          <t>Paid Social</t>
        </is>
      </c>
      <c r="G10" s="16" t="inlineStr">
        <is>
          <t>Marketing Lead</t>
        </is>
      </c>
      <c r="H10" s="17" t="n">
        <v>48000</v>
      </c>
      <c r="I10" s="16" t="inlineStr">
        <is>
          <t>4,500 conversions</t>
        </is>
      </c>
      <c r="J10" s="18" t="n">
        <v>4310</v>
      </c>
      <c r="K10" s="19" t="n">
        <v>1</v>
      </c>
      <c r="L10" s="16" t="inlineStr">
        <is>
          <t>Complete</t>
        </is>
      </c>
      <c r="M10" s="16" t="inlineStr">
        <is>
          <t>High</t>
        </is>
      </c>
      <c r="N10" s="16" t="inlineStr"/>
    </row>
    <row r="11" ht="28" customHeight="1">
      <c r="B11" s="16" t="inlineStr">
        <is>
          <t>INI-006</t>
        </is>
      </c>
      <c r="C11" s="16" t="inlineStr">
        <is>
          <t>Apr</t>
        </is>
      </c>
      <c r="D11" s="16" t="inlineStr">
        <is>
          <t>Creator wave 2</t>
        </is>
      </c>
      <c r="E11" s="16" t="inlineStr">
        <is>
          <t>Acquisition</t>
        </is>
      </c>
      <c r="F11" s="16" t="inlineStr">
        <is>
          <t>Influencer</t>
        </is>
      </c>
      <c r="G11" s="16" t="inlineStr">
        <is>
          <t>Brand Lead</t>
        </is>
      </c>
      <c r="H11" s="17" t="n">
        <v>42000</v>
      </c>
      <c r="I11" s="16" t="inlineStr">
        <is>
          <t>3,500 new customers</t>
        </is>
      </c>
      <c r="J11" s="18" t="n">
        <v>3260</v>
      </c>
      <c r="K11" s="19" t="n">
        <v>1</v>
      </c>
      <c r="L11" s="16" t="inlineStr">
        <is>
          <t>Complete</t>
        </is>
      </c>
      <c r="M11" s="16" t="inlineStr">
        <is>
          <t>High</t>
        </is>
      </c>
      <c r="N11" s="16" t="inlineStr"/>
    </row>
    <row r="12" ht="28" customHeight="1">
      <c r="B12" s="16" t="inlineStr">
        <is>
          <t>INI-007</t>
        </is>
      </c>
      <c r="C12" s="16" t="inlineStr">
        <is>
          <t>May</t>
        </is>
      </c>
      <c r="D12" s="16" t="inlineStr">
        <is>
          <t>Mall sampling — flagship area</t>
        </is>
      </c>
      <c r="E12" s="16" t="inlineStr">
        <is>
          <t>Acquisition</t>
        </is>
      </c>
      <c r="F12" s="16" t="inlineStr">
        <is>
          <t>Local / Hyperlocal</t>
        </is>
      </c>
      <c r="G12" s="16" t="inlineStr">
        <is>
          <t>Field</t>
        </is>
      </c>
      <c r="H12" s="17" t="n">
        <v>38000</v>
      </c>
      <c r="I12" s="16" t="inlineStr">
        <is>
          <t>15,000 trials</t>
        </is>
      </c>
      <c r="J12" s="18" t="n">
        <v>13900</v>
      </c>
      <c r="K12" s="19" t="n">
        <v>1</v>
      </c>
      <c r="L12" s="16" t="inlineStr">
        <is>
          <t>Complete</t>
        </is>
      </c>
      <c r="M12" s="16" t="inlineStr">
        <is>
          <t>Medium</t>
        </is>
      </c>
      <c r="N12" s="16" t="inlineStr"/>
    </row>
    <row r="13" ht="28" customHeight="1">
      <c r="B13" s="16" t="inlineStr">
        <is>
          <t>INI-008</t>
        </is>
      </c>
      <c r="C13" s="16" t="inlineStr">
        <is>
          <t>May</t>
        </is>
      </c>
      <c r="D13" s="16" t="inlineStr">
        <is>
          <t>Category content cluster</t>
        </is>
      </c>
      <c r="E13" s="16" t="inlineStr">
        <is>
          <t>Awareness</t>
        </is>
      </c>
      <c r="F13" s="16" t="inlineStr">
        <is>
          <t>SEO / Content</t>
        </is>
      </c>
      <c r="G13" s="16" t="inlineStr">
        <is>
          <t>Content</t>
        </is>
      </c>
      <c r="H13" s="17" t="n">
        <v>18000</v>
      </c>
      <c r="I13" s="16" t="inlineStr">
        <is>
          <t>40k organic sessions</t>
        </is>
      </c>
      <c r="J13" s="18" t="n">
        <v>37500</v>
      </c>
      <c r="K13" s="19" t="n">
        <v>1</v>
      </c>
      <c r="L13" s="16" t="inlineStr">
        <is>
          <t>Complete</t>
        </is>
      </c>
      <c r="M13" s="16" t="inlineStr">
        <is>
          <t>Medium</t>
        </is>
      </c>
      <c r="N13" s="16" t="inlineStr"/>
    </row>
    <row r="14" ht="28" customHeight="1">
      <c r="B14" s="16" t="inlineStr">
        <is>
          <t>INI-009</t>
        </is>
      </c>
      <c r="C14" s="16" t="inlineStr">
        <is>
          <t>Jun</t>
        </is>
      </c>
      <c r="D14" s="16" t="inlineStr">
        <is>
          <t>Loyalty winback</t>
        </is>
      </c>
      <c r="E14" s="16" t="inlineStr">
        <is>
          <t>Repeat / Upsell</t>
        </is>
      </c>
      <c r="F14" s="16" t="inlineStr">
        <is>
          <t>CRM / Email</t>
        </is>
      </c>
      <c r="G14" s="16" t="inlineStr">
        <is>
          <t>CRM Lead</t>
        </is>
      </c>
      <c r="H14" s="17" t="n">
        <v>12000</v>
      </c>
      <c r="I14" s="16" t="inlineStr">
        <is>
          <t>1,200 reactivations</t>
        </is>
      </c>
      <c r="J14" s="18" t="n">
        <v>1340</v>
      </c>
      <c r="K14" s="19" t="n">
        <v>1</v>
      </c>
      <c r="L14" s="16" t="inlineStr">
        <is>
          <t>Complete</t>
        </is>
      </c>
      <c r="M14" s="16" t="inlineStr">
        <is>
          <t>Medium</t>
        </is>
      </c>
      <c r="N14" s="16" t="inlineStr"/>
    </row>
    <row r="15" ht="28" customHeight="1">
      <c r="B15" s="16" t="inlineStr">
        <is>
          <t>INI-010</t>
        </is>
      </c>
      <c r="C15" s="16" t="inlineStr">
        <is>
          <t>Jul</t>
        </is>
      </c>
      <c r="D15" s="16" t="inlineStr">
        <is>
          <t>Mid-year offer push</t>
        </is>
      </c>
      <c r="E15" s="16" t="inlineStr">
        <is>
          <t>Acquisition</t>
        </is>
      </c>
      <c r="F15" s="16" t="inlineStr">
        <is>
          <t>Paid Social</t>
        </is>
      </c>
      <c r="G15" s="16" t="inlineStr">
        <is>
          <t>Marketing Lead</t>
        </is>
      </c>
      <c r="H15" s="17" t="n">
        <v>54000</v>
      </c>
      <c r="I15" s="16" t="inlineStr">
        <is>
          <t>4,200 conversions</t>
        </is>
      </c>
      <c r="J15" s="18" t="n">
        <v>0</v>
      </c>
      <c r="K15" s="19" t="n">
        <v>0.65</v>
      </c>
      <c r="L15" s="16" t="inlineStr">
        <is>
          <t>In progress</t>
        </is>
      </c>
      <c r="M15" s="16" t="inlineStr">
        <is>
          <t>High</t>
        </is>
      </c>
      <c r="N15" s="16" t="inlineStr"/>
    </row>
    <row r="16" ht="28" customHeight="1">
      <c r="B16" s="16" t="inlineStr">
        <is>
          <t>INI-011</t>
        </is>
      </c>
      <c r="C16" s="16" t="inlineStr">
        <is>
          <t>Aug</t>
        </is>
      </c>
      <c r="D16" s="16" t="inlineStr">
        <is>
          <t>Summer street rotation</t>
        </is>
      </c>
      <c r="E16" s="16" t="inlineStr">
        <is>
          <t>Awareness</t>
        </is>
      </c>
      <c r="F16" s="16" t="inlineStr">
        <is>
          <t>OOH</t>
        </is>
      </c>
      <c r="G16" s="16" t="inlineStr">
        <is>
          <t>Brand Lead</t>
        </is>
      </c>
      <c r="H16" s="17" t="n">
        <v>90000</v>
      </c>
      <c r="I16" s="16" t="inlineStr">
        <is>
          <t>10M impressions</t>
        </is>
      </c>
      <c r="J16" s="18" t="n">
        <v>0</v>
      </c>
      <c r="K16" s="19" t="n">
        <v>0.4</v>
      </c>
      <c r="L16" s="16" t="inlineStr">
        <is>
          <t>Briefed</t>
        </is>
      </c>
      <c r="M16" s="16" t="inlineStr">
        <is>
          <t>High</t>
        </is>
      </c>
      <c r="N16" s="16" t="inlineStr"/>
    </row>
    <row r="17" ht="28" customHeight="1">
      <c r="B17" s="16" t="inlineStr">
        <is>
          <t>INI-012</t>
        </is>
      </c>
      <c r="C17" s="16" t="inlineStr">
        <is>
          <t>Sep</t>
        </is>
      </c>
      <c r="D17" s="16" t="inlineStr">
        <is>
          <t>Back-to-routine creator wave</t>
        </is>
      </c>
      <c r="E17" s="16" t="inlineStr">
        <is>
          <t>Acquisition</t>
        </is>
      </c>
      <c r="F17" s="16" t="inlineStr">
        <is>
          <t>Influencer</t>
        </is>
      </c>
      <c r="G17" s="16" t="inlineStr">
        <is>
          <t>Brand Lead</t>
        </is>
      </c>
      <c r="H17" s="17" t="n">
        <v>55000</v>
      </c>
      <c r="I17" s="16" t="inlineStr">
        <is>
          <t>4,800 new customers</t>
        </is>
      </c>
      <c r="J17" s="18" t="n">
        <v>0</v>
      </c>
      <c r="K17" s="19" t="n">
        <v>0.3</v>
      </c>
      <c r="L17" s="16" t="inlineStr">
        <is>
          <t>Briefed</t>
        </is>
      </c>
      <c r="M17" s="16" t="inlineStr">
        <is>
          <t>High</t>
        </is>
      </c>
      <c r="N17" s="16" t="inlineStr"/>
    </row>
    <row r="18" ht="28" customHeight="1">
      <c r="B18" s="16" t="inlineStr">
        <is>
          <t>INI-013</t>
        </is>
      </c>
      <c r="C18" s="16" t="inlineStr">
        <is>
          <t>Oct</t>
        </is>
      </c>
      <c r="D18" s="16" t="inlineStr">
        <is>
          <t>Anniversary moment</t>
        </is>
      </c>
      <c r="E18" s="16" t="inlineStr">
        <is>
          <t>Brand equity</t>
        </is>
      </c>
      <c r="F18" s="16" t="inlineStr">
        <is>
          <t>PR / Events</t>
        </is>
      </c>
      <c r="G18" s="16" t="inlineStr">
        <is>
          <t>PR</t>
        </is>
      </c>
      <c r="H18" s="17" t="n">
        <v>65000</v>
      </c>
      <c r="I18" s="16" t="inlineStr">
        <is>
          <t>Tier-1 press × 8</t>
        </is>
      </c>
      <c r="J18" s="18" t="n">
        <v>0</v>
      </c>
      <c r="K18" s="19" t="n">
        <v>0.2</v>
      </c>
      <c r="L18" s="16" t="inlineStr">
        <is>
          <t>Planned</t>
        </is>
      </c>
      <c r="M18" s="16" t="inlineStr">
        <is>
          <t>Critical</t>
        </is>
      </c>
      <c r="N18" s="16" t="inlineStr"/>
    </row>
    <row r="19" ht="28" customHeight="1">
      <c r="B19" s="16" t="inlineStr">
        <is>
          <t>INI-014</t>
        </is>
      </c>
      <c r="C19" s="16" t="inlineStr">
        <is>
          <t>Nov</t>
        </is>
      </c>
      <c r="D19" s="16" t="inlineStr">
        <is>
          <t>Holiday gifting push</t>
        </is>
      </c>
      <c r="E19" s="16" t="inlineStr">
        <is>
          <t>Acquisition</t>
        </is>
      </c>
      <c r="F19" s="16" t="inlineStr">
        <is>
          <t>Paid Social</t>
        </is>
      </c>
      <c r="G19" s="16" t="inlineStr">
        <is>
          <t>Marketing Lead</t>
        </is>
      </c>
      <c r="H19" s="17" t="n">
        <v>70000</v>
      </c>
      <c r="I19" s="16" t="inlineStr">
        <is>
          <t>6,000 conversions</t>
        </is>
      </c>
      <c r="J19" s="18" t="n">
        <v>0</v>
      </c>
      <c r="K19" s="19" t="n">
        <v>0.1</v>
      </c>
      <c r="L19" s="16" t="inlineStr">
        <is>
          <t>Planned</t>
        </is>
      </c>
      <c r="M19" s="16" t="inlineStr">
        <is>
          <t>Critical</t>
        </is>
      </c>
      <c r="N19" s="16" t="inlineStr"/>
    </row>
    <row r="20" ht="28" customHeight="1">
      <c r="B20" s="16" t="inlineStr">
        <is>
          <t>INI-015</t>
        </is>
      </c>
      <c r="C20" s="16" t="inlineStr">
        <is>
          <t>Dec</t>
        </is>
      </c>
      <c r="D20" s="16" t="inlineStr">
        <is>
          <t>Holiday loyalty exclusive</t>
        </is>
      </c>
      <c r="E20" s="16" t="inlineStr">
        <is>
          <t>Repeat / Upsell</t>
        </is>
      </c>
      <c r="F20" s="16" t="inlineStr">
        <is>
          <t>CRM / Email</t>
        </is>
      </c>
      <c r="G20" s="16" t="inlineStr">
        <is>
          <t>CRM Lead</t>
        </is>
      </c>
      <c r="H20" s="17" t="n">
        <v>10000</v>
      </c>
      <c r="I20" s="16" t="inlineStr">
        <is>
          <t>3,000 redemptions</t>
        </is>
      </c>
      <c r="J20" s="18" t="n">
        <v>0</v>
      </c>
      <c r="K20" s="19" t="n">
        <v>0.1</v>
      </c>
      <c r="L20" s="16" t="inlineStr">
        <is>
          <t>Planned</t>
        </is>
      </c>
      <c r="M20" s="16" t="inlineStr">
        <is>
          <t>High</t>
        </is>
      </c>
      <c r="N20" s="16" t="inlineStr"/>
    </row>
    <row r="21">
      <c r="B21" s="20" t="n"/>
      <c r="C21" s="20" t="n"/>
      <c r="D21" s="20" t="n"/>
      <c r="E21" s="20" t="n"/>
      <c r="F21" s="20" t="n"/>
      <c r="G21" s="20" t="n"/>
      <c r="H21" s="21" t="n"/>
      <c r="I21" s="20" t="n"/>
      <c r="J21" s="22" t="n"/>
      <c r="K21" s="23" t="n"/>
      <c r="L21" s="20" t="n"/>
      <c r="M21" s="20" t="n"/>
      <c r="N21" s="20" t="n"/>
    </row>
    <row r="22">
      <c r="B22" s="20" t="n"/>
      <c r="C22" s="20" t="n"/>
      <c r="D22" s="20" t="n"/>
      <c r="E22" s="20" t="n"/>
      <c r="F22" s="20" t="n"/>
      <c r="G22" s="20" t="n"/>
      <c r="H22" s="21" t="n"/>
      <c r="I22" s="20" t="n"/>
      <c r="J22" s="22" t="n"/>
      <c r="K22" s="23" t="n"/>
      <c r="L22" s="20" t="n"/>
      <c r="M22" s="20" t="n"/>
      <c r="N22" s="20" t="n"/>
    </row>
    <row r="23">
      <c r="B23" s="20" t="n"/>
      <c r="C23" s="20" t="n"/>
      <c r="D23" s="20" t="n"/>
      <c r="E23" s="20" t="n"/>
      <c r="F23" s="20" t="n"/>
      <c r="G23" s="20" t="n"/>
      <c r="H23" s="21" t="n"/>
      <c r="I23" s="20" t="n"/>
      <c r="J23" s="22" t="n"/>
      <c r="K23" s="23" t="n"/>
      <c r="L23" s="20" t="n"/>
      <c r="M23" s="20" t="n"/>
      <c r="N23" s="20" t="n"/>
    </row>
    <row r="24">
      <c r="B24" s="20" t="n"/>
      <c r="C24" s="20" t="n"/>
      <c r="D24" s="20" t="n"/>
      <c r="E24" s="20" t="n"/>
      <c r="F24" s="20" t="n"/>
      <c r="G24" s="20" t="n"/>
      <c r="H24" s="21" t="n"/>
      <c r="I24" s="20" t="n"/>
      <c r="J24" s="22" t="n"/>
      <c r="K24" s="23" t="n"/>
      <c r="L24" s="20" t="n"/>
      <c r="M24" s="20" t="n"/>
      <c r="N24" s="20" t="n"/>
    </row>
    <row r="25">
      <c r="B25" s="20" t="n"/>
      <c r="C25" s="20" t="n"/>
      <c r="D25" s="20" t="n"/>
      <c r="E25" s="20" t="n"/>
      <c r="F25" s="20" t="n"/>
      <c r="G25" s="20" t="n"/>
      <c r="H25" s="21" t="n"/>
      <c r="I25" s="20" t="n"/>
      <c r="J25" s="22" t="n"/>
      <c r="K25" s="23" t="n"/>
      <c r="L25" s="20" t="n"/>
      <c r="M25" s="20" t="n"/>
      <c r="N25" s="20" t="n"/>
    </row>
    <row r="26">
      <c r="B26" s="20" t="n"/>
      <c r="C26" s="20" t="n"/>
      <c r="D26" s="20" t="n"/>
      <c r="E26" s="20" t="n"/>
      <c r="F26" s="20" t="n"/>
      <c r="G26" s="20" t="n"/>
      <c r="H26" s="21" t="n"/>
      <c r="I26" s="20" t="n"/>
      <c r="J26" s="22" t="n"/>
      <c r="K26" s="23" t="n"/>
      <c r="L26" s="20" t="n"/>
      <c r="M26" s="20" t="n"/>
      <c r="N26" s="20" t="n"/>
    </row>
    <row r="27">
      <c r="B27" s="20" t="n"/>
      <c r="C27" s="20" t="n"/>
      <c r="D27" s="20" t="n"/>
      <c r="E27" s="20" t="n"/>
      <c r="F27" s="20" t="n"/>
      <c r="G27" s="20" t="n"/>
      <c r="H27" s="21" t="n"/>
      <c r="I27" s="20" t="n"/>
      <c r="J27" s="22" t="n"/>
      <c r="K27" s="23" t="n"/>
      <c r="L27" s="20" t="n"/>
      <c r="M27" s="20" t="n"/>
      <c r="N27" s="20" t="n"/>
    </row>
    <row r="28">
      <c r="B28" s="20" t="n"/>
      <c r="C28" s="20" t="n"/>
      <c r="D28" s="20" t="n"/>
      <c r="E28" s="20" t="n"/>
      <c r="F28" s="20" t="n"/>
      <c r="G28" s="20" t="n"/>
      <c r="H28" s="21" t="n"/>
      <c r="I28" s="20" t="n"/>
      <c r="J28" s="22" t="n"/>
      <c r="K28" s="23" t="n"/>
      <c r="L28" s="20" t="n"/>
      <c r="M28" s="20" t="n"/>
      <c r="N28" s="20" t="n"/>
    </row>
    <row r="29">
      <c r="B29" s="20" t="n"/>
      <c r="C29" s="20" t="n"/>
      <c r="D29" s="20" t="n"/>
      <c r="E29" s="20" t="n"/>
      <c r="F29" s="20" t="n"/>
      <c r="G29" s="20" t="n"/>
      <c r="H29" s="21" t="n"/>
      <c r="I29" s="20" t="n"/>
      <c r="J29" s="22" t="n"/>
      <c r="K29" s="23" t="n"/>
      <c r="L29" s="20" t="n"/>
      <c r="M29" s="20" t="n"/>
      <c r="N29" s="20" t="n"/>
    </row>
    <row r="30">
      <c r="B30" s="20" t="n"/>
      <c r="C30" s="20" t="n"/>
      <c r="D30" s="20" t="n"/>
      <c r="E30" s="20" t="n"/>
      <c r="F30" s="20" t="n"/>
      <c r="G30" s="20" t="n"/>
      <c r="H30" s="21" t="n"/>
      <c r="I30" s="20" t="n"/>
      <c r="J30" s="22" t="n"/>
      <c r="K30" s="23" t="n"/>
      <c r="L30" s="20" t="n"/>
      <c r="M30" s="20" t="n"/>
      <c r="N30" s="20" t="n"/>
    </row>
    <row r="31">
      <c r="B31" s="20" t="n"/>
      <c r="C31" s="20" t="n"/>
      <c r="D31" s="20" t="n"/>
      <c r="E31" s="20" t="n"/>
      <c r="F31" s="20" t="n"/>
      <c r="G31" s="20" t="n"/>
      <c r="H31" s="21" t="n"/>
      <c r="I31" s="20" t="n"/>
      <c r="J31" s="22" t="n"/>
      <c r="K31" s="23" t="n"/>
      <c r="L31" s="20" t="n"/>
      <c r="M31" s="20" t="n"/>
      <c r="N31" s="20" t="n"/>
    </row>
    <row r="32">
      <c r="B32" s="20" t="n"/>
      <c r="C32" s="20" t="n"/>
      <c r="D32" s="20" t="n"/>
      <c r="E32" s="20" t="n"/>
      <c r="F32" s="20" t="n"/>
      <c r="G32" s="20" t="n"/>
      <c r="H32" s="21" t="n"/>
      <c r="I32" s="20" t="n"/>
      <c r="J32" s="22" t="n"/>
      <c r="K32" s="23" t="n"/>
      <c r="L32" s="20" t="n"/>
      <c r="M32" s="20" t="n"/>
      <c r="N32" s="20" t="n"/>
    </row>
    <row r="33">
      <c r="B33" s="20" t="n"/>
      <c r="C33" s="20" t="n"/>
      <c r="D33" s="20" t="n"/>
      <c r="E33" s="20" t="n"/>
      <c r="F33" s="20" t="n"/>
      <c r="G33" s="20" t="n"/>
      <c r="H33" s="21" t="n"/>
      <c r="I33" s="20" t="n"/>
      <c r="J33" s="22" t="n"/>
      <c r="K33" s="23" t="n"/>
      <c r="L33" s="20" t="n"/>
      <c r="M33" s="20" t="n"/>
      <c r="N33" s="20" t="n"/>
    </row>
    <row r="34">
      <c r="B34" s="20" t="n"/>
      <c r="C34" s="20" t="n"/>
      <c r="D34" s="20" t="n"/>
      <c r="E34" s="20" t="n"/>
      <c r="F34" s="20" t="n"/>
      <c r="G34" s="20" t="n"/>
      <c r="H34" s="21" t="n"/>
      <c r="I34" s="20" t="n"/>
      <c r="J34" s="22" t="n"/>
      <c r="K34" s="23" t="n"/>
      <c r="L34" s="20" t="n"/>
      <c r="M34" s="20" t="n"/>
      <c r="N34" s="20" t="n"/>
    </row>
    <row r="35">
      <c r="B35" s="20" t="n"/>
      <c r="C35" s="20" t="n"/>
      <c r="D35" s="20" t="n"/>
      <c r="E35" s="20" t="n"/>
      <c r="F35" s="20" t="n"/>
      <c r="G35" s="20" t="n"/>
      <c r="H35" s="21" t="n"/>
      <c r="I35" s="20" t="n"/>
      <c r="J35" s="22" t="n"/>
      <c r="K35" s="23" t="n"/>
      <c r="L35" s="20" t="n"/>
      <c r="M35" s="20" t="n"/>
      <c r="N35" s="20" t="n"/>
    </row>
  </sheetData>
  <autoFilter ref="B5:N35"/>
  <mergeCells count="3">
    <mergeCell ref="A4:N4"/>
    <mergeCell ref="A2:N2"/>
    <mergeCell ref="A1:N1"/>
  </mergeCells>
  <conditionalFormatting sqref="L6:L35">
    <cfRule type="cellIs" priority="1" operator="equal" dxfId="0" stopIfTrue="0">
      <formula>"Complete"</formula>
    </cfRule>
    <cfRule type="cellIs" priority="2" operator="equal" dxfId="1" stopIfTrue="0">
      <formula>"Planned"</formula>
    </cfRule>
    <cfRule type="cellIs" priority="3" operator="equal" dxfId="1" stopIfTrue="0">
      <formula>"Briefed"</formula>
    </cfRule>
    <cfRule type="cellIs" priority="4" operator="equal" dxfId="1" stopIfTrue="0">
      <formula>"In progress"</formula>
    </cfRule>
    <cfRule type="cellIs" priority="5" operator="equal" dxfId="2" stopIfTrue="0">
      <formula>"Killed"</formula>
    </cfRule>
  </conditionalFormatting>
  <dataValidations count="5">
    <dataValidation sqref="C6:C35" showDropDown="0" showInputMessage="0" showErrorMessage="0" allowBlank="1" errorTitle="Invalid choice" error="Choose from the dropdown list." type="list">
      <formula1>"Jan,Feb,Mar,Apr,May,Jun,Jul,Aug,Sep,Oct,Nov,Dec"</formula1>
    </dataValidation>
    <dataValidation sqref="E6:E35" showDropDown="0" showInputMessage="0" showErrorMessage="0" allowBlank="1" errorTitle="Invalid choice" error="Choose from the dropdown list." type="list">
      <formula1>"Awareness,Acquisition,Retention,Repeat / Upsell,Brand equity,Daypart growth,New market"</formula1>
    </dataValidation>
    <dataValidation sqref="F6:F35" showDropDown="0" showInputMessage="0" showErrorMessage="0" allowBlank="1" errorTitle="Invalid choice" error="Choose from the dropdown list." type="list">
      <formula1>"Paid Social,Search,Influencer,CRM / Email,SMS / Push,Aggregator Ads,OOH,Local / Hyperlocal,PR / Events,SEO / Content,Affiliate"</formula1>
    </dataValidation>
    <dataValidation sqref="L6:L35" showDropDown="0" showInputMessage="0" showErrorMessage="0" allowBlank="1" errorTitle="Invalid choice" error="Choose from the dropdown list." type="list">
      <formula1>"Planned,Briefed,In progress,Complete,Killed"</formula1>
    </dataValidation>
    <dataValidation sqref="M6:M35" showDropDown="0" showInputMessage="0" showErrorMessage="0" allowBlank="1" errorTitle="Invalid choice" error="Choose from the dropdown list.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2" customWidth="1" min="3" max="3"/>
    <col width="14" customWidth="1" min="4" max="4"/>
    <col width="12" customWidth="1" min="5" max="5"/>
    <col width="14" customWidth="1" min="6" max="6"/>
    <col width="14" customWidth="1" min="7" max="7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Per-month · per-channel · per-objective rollups · readiness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PER-MONTH ROLLUP</t>
        </is>
      </c>
    </row>
    <row r="5" ht="22" customHeight="1">
      <c r="B5" s="15" t="inlineStr">
        <is>
          <t>Month</t>
        </is>
      </c>
      <c r="C5" s="15" t="inlineStr">
        <is>
          <t>Initiatives</t>
        </is>
      </c>
      <c r="D5" s="15" t="inlineStr">
        <is>
          <t>Budget</t>
        </is>
      </c>
      <c r="E5" s="15" t="inlineStr">
        <is>
          <t>Avg readiness</t>
        </is>
      </c>
      <c r="F5" s="15" t="inlineStr">
        <is>
          <t>Complete %</t>
        </is>
      </c>
    </row>
    <row r="6">
      <c r="B6" s="24" t="inlineStr">
        <is>
          <t>Jan</t>
        </is>
      </c>
      <c r="C6" s="25">
        <f>COUNTIFS(Inputs!C6:C35,B6)</f>
        <v/>
      </c>
      <c r="D6" s="26">
        <f>SUMIFS(Inputs!H6:H35,Inputs!C6:C35,B6)</f>
        <v/>
      </c>
      <c r="E6" s="27">
        <f>IFERROR(AVERAGEIFS(Inputs!K6:K35,Inputs!C6:C35,B6),0)</f>
        <v/>
      </c>
      <c r="F6" s="27">
        <f>IFERROR(COUNTIFS(Inputs!C6:C35,B6,Inputs!L6:L35,"Complete")/MAX(C6,1),0)</f>
        <v/>
      </c>
    </row>
    <row r="7">
      <c r="B7" s="24" t="inlineStr">
        <is>
          <t>Feb</t>
        </is>
      </c>
      <c r="C7" s="25">
        <f>COUNTIFS(Inputs!C6:C35,B7)</f>
        <v/>
      </c>
      <c r="D7" s="26">
        <f>SUMIFS(Inputs!H6:H35,Inputs!C6:C35,B7)</f>
        <v/>
      </c>
      <c r="E7" s="27">
        <f>IFERROR(AVERAGEIFS(Inputs!K6:K35,Inputs!C6:C35,B7),0)</f>
        <v/>
      </c>
      <c r="F7" s="27">
        <f>IFERROR(COUNTIFS(Inputs!C6:C35,B7,Inputs!L6:L35,"Complete")/MAX(C7,1),0)</f>
        <v/>
      </c>
    </row>
    <row r="8">
      <c r="B8" s="24" t="inlineStr">
        <is>
          <t>Mar</t>
        </is>
      </c>
      <c r="C8" s="25">
        <f>COUNTIFS(Inputs!C6:C35,B8)</f>
        <v/>
      </c>
      <c r="D8" s="26">
        <f>SUMIFS(Inputs!H6:H35,Inputs!C6:C35,B8)</f>
        <v/>
      </c>
      <c r="E8" s="27">
        <f>IFERROR(AVERAGEIFS(Inputs!K6:K35,Inputs!C6:C35,B8),0)</f>
        <v/>
      </c>
      <c r="F8" s="27">
        <f>IFERROR(COUNTIFS(Inputs!C6:C35,B8,Inputs!L6:L35,"Complete")/MAX(C8,1),0)</f>
        <v/>
      </c>
    </row>
    <row r="9">
      <c r="B9" s="24" t="inlineStr">
        <is>
          <t>Apr</t>
        </is>
      </c>
      <c r="C9" s="25">
        <f>COUNTIFS(Inputs!C6:C35,B9)</f>
        <v/>
      </c>
      <c r="D9" s="26">
        <f>SUMIFS(Inputs!H6:H35,Inputs!C6:C35,B9)</f>
        <v/>
      </c>
      <c r="E9" s="27">
        <f>IFERROR(AVERAGEIFS(Inputs!K6:K35,Inputs!C6:C35,B9),0)</f>
        <v/>
      </c>
      <c r="F9" s="27">
        <f>IFERROR(COUNTIFS(Inputs!C6:C35,B9,Inputs!L6:L35,"Complete")/MAX(C9,1),0)</f>
        <v/>
      </c>
    </row>
    <row r="10">
      <c r="B10" s="24" t="inlineStr">
        <is>
          <t>May</t>
        </is>
      </c>
      <c r="C10" s="25">
        <f>COUNTIFS(Inputs!C6:C35,B10)</f>
        <v/>
      </c>
      <c r="D10" s="26">
        <f>SUMIFS(Inputs!H6:H35,Inputs!C6:C35,B10)</f>
        <v/>
      </c>
      <c r="E10" s="27">
        <f>IFERROR(AVERAGEIFS(Inputs!K6:K35,Inputs!C6:C35,B10),0)</f>
        <v/>
      </c>
      <c r="F10" s="27">
        <f>IFERROR(COUNTIFS(Inputs!C6:C35,B10,Inputs!L6:L35,"Complete")/MAX(C10,1),0)</f>
        <v/>
      </c>
    </row>
    <row r="11">
      <c r="B11" s="24" t="inlineStr">
        <is>
          <t>Jun</t>
        </is>
      </c>
      <c r="C11" s="25">
        <f>COUNTIFS(Inputs!C6:C35,B11)</f>
        <v/>
      </c>
      <c r="D11" s="26">
        <f>SUMIFS(Inputs!H6:H35,Inputs!C6:C35,B11)</f>
        <v/>
      </c>
      <c r="E11" s="27">
        <f>IFERROR(AVERAGEIFS(Inputs!K6:K35,Inputs!C6:C35,B11),0)</f>
        <v/>
      </c>
      <c r="F11" s="27">
        <f>IFERROR(COUNTIFS(Inputs!C6:C35,B11,Inputs!L6:L35,"Complete")/MAX(C11,1),0)</f>
        <v/>
      </c>
    </row>
    <row r="12">
      <c r="B12" s="24" t="inlineStr">
        <is>
          <t>Jul</t>
        </is>
      </c>
      <c r="C12" s="25">
        <f>COUNTIFS(Inputs!C6:C35,B12)</f>
        <v/>
      </c>
      <c r="D12" s="26">
        <f>SUMIFS(Inputs!H6:H35,Inputs!C6:C35,B12)</f>
        <v/>
      </c>
      <c r="E12" s="27">
        <f>IFERROR(AVERAGEIFS(Inputs!K6:K35,Inputs!C6:C35,B12),0)</f>
        <v/>
      </c>
      <c r="F12" s="27">
        <f>IFERROR(COUNTIFS(Inputs!C6:C35,B12,Inputs!L6:L35,"Complete")/MAX(C12,1),0)</f>
        <v/>
      </c>
    </row>
    <row r="13">
      <c r="B13" s="24" t="inlineStr">
        <is>
          <t>Aug</t>
        </is>
      </c>
      <c r="C13" s="25">
        <f>COUNTIFS(Inputs!C6:C35,B13)</f>
        <v/>
      </c>
      <c r="D13" s="26">
        <f>SUMIFS(Inputs!H6:H35,Inputs!C6:C35,B13)</f>
        <v/>
      </c>
      <c r="E13" s="27">
        <f>IFERROR(AVERAGEIFS(Inputs!K6:K35,Inputs!C6:C35,B13),0)</f>
        <v/>
      </c>
      <c r="F13" s="27">
        <f>IFERROR(COUNTIFS(Inputs!C6:C35,B13,Inputs!L6:L35,"Complete")/MAX(C13,1),0)</f>
        <v/>
      </c>
    </row>
    <row r="14">
      <c r="B14" s="24" t="inlineStr">
        <is>
          <t>Sep</t>
        </is>
      </c>
      <c r="C14" s="25">
        <f>COUNTIFS(Inputs!C6:C35,B14)</f>
        <v/>
      </c>
      <c r="D14" s="26">
        <f>SUMIFS(Inputs!H6:H35,Inputs!C6:C35,B14)</f>
        <v/>
      </c>
      <c r="E14" s="27">
        <f>IFERROR(AVERAGEIFS(Inputs!K6:K35,Inputs!C6:C35,B14),0)</f>
        <v/>
      </c>
      <c r="F14" s="27">
        <f>IFERROR(COUNTIFS(Inputs!C6:C35,B14,Inputs!L6:L35,"Complete")/MAX(C14,1),0)</f>
        <v/>
      </c>
    </row>
    <row r="15">
      <c r="B15" s="24" t="inlineStr">
        <is>
          <t>Oct</t>
        </is>
      </c>
      <c r="C15" s="25">
        <f>COUNTIFS(Inputs!C6:C35,B15)</f>
        <v/>
      </c>
      <c r="D15" s="26">
        <f>SUMIFS(Inputs!H6:H35,Inputs!C6:C35,B15)</f>
        <v/>
      </c>
      <c r="E15" s="27">
        <f>IFERROR(AVERAGEIFS(Inputs!K6:K35,Inputs!C6:C35,B15),0)</f>
        <v/>
      </c>
      <c r="F15" s="27">
        <f>IFERROR(COUNTIFS(Inputs!C6:C35,B15,Inputs!L6:L35,"Complete")/MAX(C15,1),0)</f>
        <v/>
      </c>
    </row>
    <row r="16">
      <c r="B16" s="24" t="inlineStr">
        <is>
          <t>Nov</t>
        </is>
      </c>
      <c r="C16" s="25">
        <f>COUNTIFS(Inputs!C6:C35,B16)</f>
        <v/>
      </c>
      <c r="D16" s="26">
        <f>SUMIFS(Inputs!H6:H35,Inputs!C6:C35,B16)</f>
        <v/>
      </c>
      <c r="E16" s="27">
        <f>IFERROR(AVERAGEIFS(Inputs!K6:K35,Inputs!C6:C35,B16),0)</f>
        <v/>
      </c>
      <c r="F16" s="27">
        <f>IFERROR(COUNTIFS(Inputs!C6:C35,B16,Inputs!L6:L35,"Complete")/MAX(C16,1),0)</f>
        <v/>
      </c>
    </row>
    <row r="17">
      <c r="B17" s="24" t="inlineStr">
        <is>
          <t>Dec</t>
        </is>
      </c>
      <c r="C17" s="25">
        <f>COUNTIFS(Inputs!C6:C35,B17)</f>
        <v/>
      </c>
      <c r="D17" s="26">
        <f>SUMIFS(Inputs!H6:H35,Inputs!C6:C35,B17)</f>
        <v/>
      </c>
      <c r="E17" s="27">
        <f>IFERROR(AVERAGEIFS(Inputs!K6:K35,Inputs!C6:C35,B17),0)</f>
        <v/>
      </c>
      <c r="F17" s="27">
        <f>IFERROR(COUNTIFS(Inputs!C6:C35,B17,Inputs!L6:L35,"Complete")/MAX(C17,1),0)</f>
        <v/>
      </c>
    </row>
    <row r="20" ht="22" customHeight="1">
      <c r="A20" s="4" t="inlineStr">
        <is>
          <t>PER-CHANNEL ROLLUP</t>
        </is>
      </c>
    </row>
    <row r="21" ht="22" customHeight="1">
      <c r="B21" s="15" t="inlineStr">
        <is>
          <t>Channel</t>
        </is>
      </c>
      <c r="C21" s="15" t="inlineStr">
        <is>
          <t>Initiatives</t>
        </is>
      </c>
      <c r="D21" s="15" t="inlineStr">
        <is>
          <t>Budget</t>
        </is>
      </c>
      <c r="E21" s="15" t="inlineStr">
        <is>
          <t>% of plan</t>
        </is>
      </c>
    </row>
    <row r="22">
      <c r="B22" s="24" t="inlineStr">
        <is>
          <t>Paid Social</t>
        </is>
      </c>
      <c r="C22" s="25">
        <f>COUNTIFS(Inputs!F6:F35,B22)</f>
        <v/>
      </c>
      <c r="D22" s="26">
        <f>SUMIFS(Inputs!H6:H35,Inputs!F6:F35,B22)</f>
        <v/>
      </c>
      <c r="E22" s="28">
        <f>IFERROR(D22/SUM(Inputs!H6:H35),0)</f>
        <v/>
      </c>
    </row>
    <row r="23">
      <c r="B23" s="24" t="inlineStr">
        <is>
          <t>Search</t>
        </is>
      </c>
      <c r="C23" s="25">
        <f>COUNTIFS(Inputs!F6:F35,B23)</f>
        <v/>
      </c>
      <c r="D23" s="26">
        <f>SUMIFS(Inputs!H6:H35,Inputs!F6:F35,B23)</f>
        <v/>
      </c>
      <c r="E23" s="28">
        <f>IFERROR(D23/SUM(Inputs!H6:H35),0)</f>
        <v/>
      </c>
    </row>
    <row r="24">
      <c r="B24" s="24" t="inlineStr">
        <is>
          <t>Influencer</t>
        </is>
      </c>
      <c r="C24" s="25">
        <f>COUNTIFS(Inputs!F6:F35,B24)</f>
        <v/>
      </c>
      <c r="D24" s="26">
        <f>SUMIFS(Inputs!H6:H35,Inputs!F6:F35,B24)</f>
        <v/>
      </c>
      <c r="E24" s="28">
        <f>IFERROR(D24/SUM(Inputs!H6:H35),0)</f>
        <v/>
      </c>
    </row>
    <row r="25">
      <c r="B25" s="24" t="inlineStr">
        <is>
          <t>CRM / Email</t>
        </is>
      </c>
      <c r="C25" s="25">
        <f>COUNTIFS(Inputs!F6:F35,B25)</f>
        <v/>
      </c>
      <c r="D25" s="26">
        <f>SUMIFS(Inputs!H6:H35,Inputs!F6:F35,B25)</f>
        <v/>
      </c>
      <c r="E25" s="28">
        <f>IFERROR(D25/SUM(Inputs!H6:H35),0)</f>
        <v/>
      </c>
    </row>
    <row r="26">
      <c r="B26" s="24" t="inlineStr">
        <is>
          <t>SMS / Push</t>
        </is>
      </c>
      <c r="C26" s="25">
        <f>COUNTIFS(Inputs!F6:F35,B26)</f>
        <v/>
      </c>
      <c r="D26" s="26">
        <f>SUMIFS(Inputs!H6:H35,Inputs!F6:F35,B26)</f>
        <v/>
      </c>
      <c r="E26" s="28">
        <f>IFERROR(D26/SUM(Inputs!H6:H35),0)</f>
        <v/>
      </c>
    </row>
    <row r="27">
      <c r="B27" s="24" t="inlineStr">
        <is>
          <t>Aggregator Ads</t>
        </is>
      </c>
      <c r="C27" s="25">
        <f>COUNTIFS(Inputs!F6:F35,B27)</f>
        <v/>
      </c>
      <c r="D27" s="26">
        <f>SUMIFS(Inputs!H6:H35,Inputs!F6:F35,B27)</f>
        <v/>
      </c>
      <c r="E27" s="28">
        <f>IFERROR(D27/SUM(Inputs!H6:H35),0)</f>
        <v/>
      </c>
    </row>
    <row r="28">
      <c r="B28" s="24" t="inlineStr">
        <is>
          <t>OOH</t>
        </is>
      </c>
      <c r="C28" s="25">
        <f>COUNTIFS(Inputs!F6:F35,B28)</f>
        <v/>
      </c>
      <c r="D28" s="26">
        <f>SUMIFS(Inputs!H6:H35,Inputs!F6:F35,B28)</f>
        <v/>
      </c>
      <c r="E28" s="28">
        <f>IFERROR(D28/SUM(Inputs!H6:H35),0)</f>
        <v/>
      </c>
    </row>
    <row r="29">
      <c r="B29" s="24" t="inlineStr">
        <is>
          <t>Local / Hyperlocal</t>
        </is>
      </c>
      <c r="C29" s="25">
        <f>COUNTIFS(Inputs!F6:F35,B29)</f>
        <v/>
      </c>
      <c r="D29" s="26">
        <f>SUMIFS(Inputs!H6:H35,Inputs!F6:F35,B29)</f>
        <v/>
      </c>
      <c r="E29" s="28">
        <f>IFERROR(D29/SUM(Inputs!H6:H35),0)</f>
        <v/>
      </c>
    </row>
    <row r="30">
      <c r="B30" s="24" t="inlineStr">
        <is>
          <t>PR / Events</t>
        </is>
      </c>
      <c r="C30" s="25">
        <f>COUNTIFS(Inputs!F6:F35,B30)</f>
        <v/>
      </c>
      <c r="D30" s="26">
        <f>SUMIFS(Inputs!H6:H35,Inputs!F6:F35,B30)</f>
        <v/>
      </c>
      <c r="E30" s="28">
        <f>IFERROR(D30/SUM(Inputs!H6:H35),0)</f>
        <v/>
      </c>
    </row>
    <row r="31">
      <c r="B31" s="24" t="inlineStr">
        <is>
          <t>SEO / Content</t>
        </is>
      </c>
      <c r="C31" s="25">
        <f>COUNTIFS(Inputs!F6:F35,B31)</f>
        <v/>
      </c>
      <c r="D31" s="26">
        <f>SUMIFS(Inputs!H6:H35,Inputs!F6:F35,B31)</f>
        <v/>
      </c>
      <c r="E31" s="28">
        <f>IFERROR(D31/SUM(Inputs!H6:H35),0)</f>
        <v/>
      </c>
    </row>
    <row r="32">
      <c r="B32" s="24" t="inlineStr">
        <is>
          <t>Affiliate</t>
        </is>
      </c>
      <c r="C32" s="25">
        <f>COUNTIFS(Inputs!F6:F35,B32)</f>
        <v/>
      </c>
      <c r="D32" s="26">
        <f>SUMIFS(Inputs!H6:H35,Inputs!F6:F35,B32)</f>
        <v/>
      </c>
      <c r="E32" s="28">
        <f>IFERROR(D32/SUM(Inputs!H6:H35),0)</f>
        <v/>
      </c>
    </row>
    <row r="35" ht="22" customHeight="1">
      <c r="A35" s="4" t="inlineStr">
        <is>
          <t>PER-OBJECTIVE ROLLUP</t>
        </is>
      </c>
    </row>
    <row r="36" ht="22" customHeight="1">
      <c r="B36" s="15" t="inlineStr">
        <is>
          <t>Objective</t>
        </is>
      </c>
      <c r="C36" s="15" t="inlineStr">
        <is>
          <t>Initiatives</t>
        </is>
      </c>
      <c r="D36" s="15" t="inlineStr">
        <is>
          <t>Budget</t>
        </is>
      </c>
      <c r="E36" s="15" t="inlineStr">
        <is>
          <t>% of plan</t>
        </is>
      </c>
    </row>
    <row r="37">
      <c r="B37" s="24" t="inlineStr">
        <is>
          <t>Awareness</t>
        </is>
      </c>
      <c r="C37" s="25">
        <f>COUNTIFS(Inputs!E6:E35,B37)</f>
        <v/>
      </c>
      <c r="D37" s="26">
        <f>SUMIFS(Inputs!H6:H35,Inputs!E6:E35,B37)</f>
        <v/>
      </c>
      <c r="E37" s="28">
        <f>IFERROR(D37/SUM(Inputs!H6:H35),0)</f>
        <v/>
      </c>
    </row>
    <row r="38">
      <c r="B38" s="24" t="inlineStr">
        <is>
          <t>Acquisition</t>
        </is>
      </c>
      <c r="C38" s="25">
        <f>COUNTIFS(Inputs!E6:E35,B38)</f>
        <v/>
      </c>
      <c r="D38" s="26">
        <f>SUMIFS(Inputs!H6:H35,Inputs!E6:E35,B38)</f>
        <v/>
      </c>
      <c r="E38" s="28">
        <f>IFERROR(D38/SUM(Inputs!H6:H35),0)</f>
        <v/>
      </c>
    </row>
    <row r="39">
      <c r="B39" s="24" t="inlineStr">
        <is>
          <t>Retention</t>
        </is>
      </c>
      <c r="C39" s="25">
        <f>COUNTIFS(Inputs!E6:E35,B39)</f>
        <v/>
      </c>
      <c r="D39" s="26">
        <f>SUMIFS(Inputs!H6:H35,Inputs!E6:E35,B39)</f>
        <v/>
      </c>
      <c r="E39" s="28">
        <f>IFERROR(D39/SUM(Inputs!H6:H35),0)</f>
        <v/>
      </c>
    </row>
    <row r="40">
      <c r="B40" s="24" t="inlineStr">
        <is>
          <t>Repeat / Upsell</t>
        </is>
      </c>
      <c r="C40" s="25">
        <f>COUNTIFS(Inputs!E6:E35,B40)</f>
        <v/>
      </c>
      <c r="D40" s="26">
        <f>SUMIFS(Inputs!H6:H35,Inputs!E6:E35,B40)</f>
        <v/>
      </c>
      <c r="E40" s="28">
        <f>IFERROR(D40/SUM(Inputs!H6:H35),0)</f>
        <v/>
      </c>
    </row>
    <row r="41">
      <c r="B41" s="24" t="inlineStr">
        <is>
          <t>Brand equity</t>
        </is>
      </c>
      <c r="C41" s="25">
        <f>COUNTIFS(Inputs!E6:E35,B41)</f>
        <v/>
      </c>
      <c r="D41" s="26">
        <f>SUMIFS(Inputs!H6:H35,Inputs!E6:E35,B41)</f>
        <v/>
      </c>
      <c r="E41" s="28">
        <f>IFERROR(D41/SUM(Inputs!H6:H35),0)</f>
        <v/>
      </c>
    </row>
    <row r="42">
      <c r="B42" s="24" t="inlineStr">
        <is>
          <t>Daypart growth</t>
        </is>
      </c>
      <c r="C42" s="25">
        <f>COUNTIFS(Inputs!E6:E35,B42)</f>
        <v/>
      </c>
      <c r="D42" s="26">
        <f>SUMIFS(Inputs!H6:H35,Inputs!E6:E35,B42)</f>
        <v/>
      </c>
      <c r="E42" s="28">
        <f>IFERROR(D42/SUM(Inputs!H6:H35),0)</f>
        <v/>
      </c>
    </row>
    <row r="43">
      <c r="B43" s="24" t="inlineStr">
        <is>
          <t>New market</t>
        </is>
      </c>
      <c r="C43" s="25">
        <f>COUNTIFS(Inputs!E6:E35,B43)</f>
        <v/>
      </c>
      <c r="D43" s="26">
        <f>SUMIFS(Inputs!H6:H35,Inputs!E6:E35,B43)</f>
        <v/>
      </c>
      <c r="E43" s="28">
        <f>IFERROR(D43/SUM(Inputs!H6:H35),0)</f>
        <v/>
      </c>
    </row>
    <row r="46" ht="22" customHeight="1">
      <c r="A46" s="4" t="inlineStr">
        <is>
          <t>PLAN READINESS</t>
        </is>
      </c>
    </row>
    <row r="47">
      <c r="B47" s="29" t="inlineStr">
        <is>
          <t>Plan readiness score (0-100)</t>
        </is>
      </c>
      <c r="C47" s="30">
        <f>ROUND(  40*IFERROR(AVERAGE(Inputs!K6:K35),0) +30*IFERROR(COUNTIFS(Inputs!B6:B35,"&lt;&gt;",Inputs!G6:G35,"&lt;&gt;")/COUNTA(Inputs!B6:B35),0) +20*IFERROR(SUM(Inputs!H6:H35)/Assumptions!$C$5,0) +10*IFERROR(COUNTIFS(Inputs!B6:B35,"&lt;&gt;",Inputs!I6:I35,"&lt;&gt;")/COUNTA(Inputs!B6:B35),0),0)</f>
        <v/>
      </c>
    </row>
  </sheetData>
  <mergeCells count="6">
    <mergeCell ref="A35:N35"/>
    <mergeCell ref="A4:N4"/>
    <mergeCell ref="A20:N20"/>
    <mergeCell ref="A2:N2"/>
    <mergeCell ref="A46:N46"/>
    <mergeCell ref="A1:N1"/>
  </mergeCells>
  <conditionalFormatting sqref="D6:D17">
    <cfRule type="dataBar" priority="1">
      <dataBar showValue="1">
        <cfvo type="min"/>
        <cfvo type="max"/>
        <color rgb="00C9A961"/>
      </dataBar>
    </cfRule>
  </conditionalFormatting>
  <conditionalFormatting sqref="D22:D32">
    <cfRule type="dataBar" priority="2">
      <dataBar showValue="1">
        <cfvo type="min"/>
        <cfvo type="max"/>
        <color rgb="00C9A961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Plan integrity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5" t="inlineStr">
        <is>
          <t>#</t>
        </is>
      </c>
      <c r="C5" s="15" t="inlineStr">
        <is>
          <t>Check</t>
        </is>
      </c>
      <c r="D5" s="15" t="inlineStr">
        <is>
          <t>Status</t>
        </is>
      </c>
      <c r="E5" s="15" t="inlineStr">
        <is>
          <t>Value</t>
        </is>
      </c>
      <c r="F5" s="15" t="inlineStr">
        <is>
          <t>Threshold</t>
        </is>
      </c>
      <c r="G5" s="15" t="inlineStr">
        <is>
          <t>Action</t>
        </is>
      </c>
    </row>
    <row r="6" ht="30" customHeight="1">
      <c r="B6" s="31" t="n">
        <v>1</v>
      </c>
      <c r="C6" s="31" t="inlineStr">
        <is>
          <t>Every initiative has an owner</t>
        </is>
      </c>
      <c r="D6" s="31">
        <f>IF(E6=F6,"OK","REVIEW")</f>
        <v/>
      </c>
      <c r="E6" s="32">
        <f>SUMPRODUCT((Inputs!B6:B35&lt;&gt;"")*(Inputs!G6:G35=""))</f>
        <v/>
      </c>
      <c r="F6" s="32" t="n">
        <v>0</v>
      </c>
      <c r="G6" s="31" t="inlineStr">
        <is>
          <t>Set an owner for every initiative.</t>
        </is>
      </c>
    </row>
    <row r="7" ht="30" customHeight="1">
      <c r="B7" s="31" t="n">
        <v>2</v>
      </c>
      <c r="C7" s="31" t="inlineStr">
        <is>
          <t>Every initiative has a KPI target text</t>
        </is>
      </c>
      <c r="D7" s="31">
        <f>IF(E7=F7,"OK","REVIEW")</f>
        <v/>
      </c>
      <c r="E7" s="32">
        <f>SUMPRODUCT((Inputs!B6:B35&lt;&gt;"")*(Inputs!I6:I35=""))</f>
        <v/>
      </c>
      <c r="F7" s="32" t="n">
        <v>0</v>
      </c>
      <c r="G7" s="31" t="inlineStr">
        <is>
          <t>Define what success looks like.</t>
        </is>
      </c>
    </row>
    <row r="8" ht="30" customHeight="1">
      <c r="B8" s="31" t="n">
        <v>3</v>
      </c>
      <c r="C8" s="31" t="inlineStr">
        <is>
          <t>Every initiative has a budget</t>
        </is>
      </c>
      <c r="D8" s="31">
        <f>IF(E8=F8,"OK","REVIEW")</f>
        <v/>
      </c>
      <c r="E8" s="32">
        <f>SUMPRODUCT((Inputs!B6:B35&lt;&gt;"")*(Inputs!H6:H35=""))</f>
        <v/>
      </c>
      <c r="F8" s="32" t="n">
        <v>0</v>
      </c>
      <c r="G8" s="31" t="inlineStr">
        <is>
          <t>Set a budget per initiative.</t>
        </is>
      </c>
    </row>
    <row r="9" ht="30" customHeight="1">
      <c r="B9" s="31" t="n">
        <v>4</v>
      </c>
      <c r="C9" s="31" t="inlineStr">
        <is>
          <t>Total budget ≤ annual cap</t>
        </is>
      </c>
      <c r="D9" s="31">
        <f>IF(E9&lt;=F9,"OK","REVIEW")</f>
        <v/>
      </c>
      <c r="E9" s="33">
        <f>SUM(Inputs!H6:H35)</f>
        <v/>
      </c>
      <c r="F9" s="33">
        <f>Assumptions!$C$5</f>
        <v/>
      </c>
      <c r="G9" s="31" t="inlineStr">
        <is>
          <t>Loaded plan exceeds annual cap — re-cut.</t>
        </is>
      </c>
    </row>
    <row r="10" ht="30" customHeight="1">
      <c r="B10" s="31" t="n">
        <v>5</v>
      </c>
      <c r="C10" s="31" t="inlineStr">
        <is>
          <t>Plan loaded ≥ minimum threshold</t>
        </is>
      </c>
      <c r="D10" s="31">
        <f>IF(E10&gt;=F10,"OK","REVIEW")</f>
        <v/>
      </c>
      <c r="E10" s="34">
        <f>IFERROR(SUM(Inputs!H6:H35)/Assumptions!$C$5,0)</f>
        <v/>
      </c>
      <c r="F10" s="34">
        <f>Assumptions!$C$6</f>
        <v/>
      </c>
      <c r="G10" s="31" t="inlineStr">
        <is>
          <t>Plan is under-loaded — fill or accept ad-hoc activity.</t>
        </is>
      </c>
    </row>
    <row r="11" ht="30" customHeight="1">
      <c r="B11" s="31" t="n">
        <v>6</v>
      </c>
      <c r="C11" s="31" t="inlineStr">
        <is>
          <t>Avg readiness ≥ minimum</t>
        </is>
      </c>
      <c r="D11" s="31">
        <f>IF(E11&gt;=F11,"OK","REVIEW")</f>
        <v/>
      </c>
      <c r="E11" s="34">
        <f>IFERROR(AVERAGE(Inputs!K6:K35),0)</f>
        <v/>
      </c>
      <c r="F11" s="34">
        <f>Assumptions!$C$7</f>
        <v/>
      </c>
      <c r="G11" s="31" t="inlineStr">
        <is>
          <t>Plan is too speculative — push initiatives to briefed.</t>
        </is>
      </c>
    </row>
    <row r="12" ht="30" customHeight="1">
      <c r="B12" s="31" t="n">
        <v>7</v>
      </c>
      <c r="C12" s="31" t="inlineStr">
        <is>
          <t>No duplicate IDs</t>
        </is>
      </c>
      <c r="D12" s="31">
        <f>IF(E12=F12,"OK","REVIEW")</f>
        <v/>
      </c>
      <c r="E12" s="35">
        <f>SUMPRODUCT((Inputs!B6:B35&lt;&gt;"")/COUNTIF(Inputs!B6:B35,Inputs!B6:B35&amp;""))</f>
        <v/>
      </c>
      <c r="F12" s="35">
        <f>=COUNTA(Inputs!B6:B35)</f>
        <v/>
      </c>
      <c r="G12" s="31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2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5" t="inlineStr">
        <is>
          <t>Driver</t>
        </is>
      </c>
      <c r="C5" s="15" t="inlineStr">
        <is>
          <t>Base case</t>
        </is>
      </c>
      <c r="D5" s="15" t="inlineStr">
        <is>
          <t>Conservative</t>
        </is>
      </c>
      <c r="E5" s="15" t="inlineStr">
        <is>
          <t>Aggressive</t>
        </is>
      </c>
      <c r="F5" s="15" t="inlineStr">
        <is>
          <t>Unit</t>
        </is>
      </c>
      <c r="G5" s="15" t="inlineStr">
        <is>
          <t>Notes</t>
        </is>
      </c>
    </row>
    <row r="6" ht="26" customHeight="1">
      <c r="B6" s="24" t="inlineStr">
        <is>
          <t>Annual cap</t>
        </is>
      </c>
      <c r="C6" s="36" t="n">
        <v>750000</v>
      </c>
      <c r="D6" s="36" t="n">
        <v>600000</v>
      </c>
      <c r="E6" s="36" t="n">
        <v>900000</v>
      </c>
      <c r="F6" s="25" t="inlineStr">
        <is>
          <t>AED</t>
        </is>
      </c>
      <c r="G6" s="31" t="inlineStr"/>
    </row>
    <row r="7" ht="26" customHeight="1">
      <c r="B7" s="24" t="inlineStr">
        <is>
          <t>Acquisition share of plan</t>
        </is>
      </c>
      <c r="C7" s="37" t="n">
        <v>0.5</v>
      </c>
      <c r="D7" s="37" t="n">
        <v>0.4</v>
      </c>
      <c r="E7" s="37" t="n">
        <v>0.6</v>
      </c>
      <c r="F7" s="25" t="inlineStr">
        <is>
          <t>%</t>
        </is>
      </c>
      <c r="G7" s="31" t="inlineStr">
        <is>
          <t>Aggressive case skews toward acquisition.</t>
        </is>
      </c>
    </row>
    <row r="8" ht="26" customHeight="1">
      <c r="B8" s="24" t="inlineStr">
        <is>
          <t>Retention share of plan</t>
        </is>
      </c>
      <c r="C8" s="37" t="n">
        <v>0.2</v>
      </c>
      <c r="D8" s="37" t="n">
        <v>0.15</v>
      </c>
      <c r="E8" s="37" t="n">
        <v>0.3</v>
      </c>
      <c r="F8" s="25" t="inlineStr">
        <is>
          <t>%</t>
        </is>
      </c>
      <c r="G8" s="31" t="inlineStr">
        <is>
          <t>Conservative case protects retention spend.</t>
        </is>
      </c>
    </row>
    <row r="9" ht="26" customHeight="1">
      <c r="B9" s="24" t="inlineStr">
        <is>
          <t>Brand share of plan</t>
        </is>
      </c>
      <c r="C9" s="37" t="n">
        <v>0.3</v>
      </c>
      <c r="D9" s="37" t="n">
        <v>0.45</v>
      </c>
      <c r="E9" s="37" t="n">
        <v>0.1</v>
      </c>
      <c r="F9" s="25" t="inlineStr">
        <is>
          <t>%</t>
        </is>
      </c>
      <c r="G9" s="31" t="inlineStr">
        <is>
          <t>Brand share is hardest to defend short-term.</t>
        </is>
      </c>
    </row>
    <row r="11" ht="22" customHeight="1">
      <c r="A11" s="4" t="inlineStr">
        <is>
          <t>READING THE SCENARIOS</t>
        </is>
      </c>
    </row>
    <row r="12">
      <c r="B12" s="38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9" t="inlineStr">
        <is>
          <t>•</t>
        </is>
      </c>
      <c r="C17" s="14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9" t="inlineStr">
        <is>
          <t>•</t>
        </is>
      </c>
      <c r="C18" s="14" t="inlineStr">
        <is>
          <t>If we are tracking above the base case, do not unlock aggressive spend until the third consecutive review cycle confirms the trend.</t>
        </is>
      </c>
    </row>
    <row r="19" ht="32" customHeight="1">
      <c r="B19" s="39" t="inlineStr">
        <is>
          <t>•</t>
        </is>
      </c>
      <c r="C19" s="14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5" t="inlineStr">
        <is>
          <t>#</t>
        </is>
      </c>
      <c r="C5" s="15" t="inlineStr">
        <is>
          <t>Action / decision</t>
        </is>
      </c>
      <c r="D5" s="15" t="inlineStr">
        <is>
          <t>Owner</t>
        </is>
      </c>
      <c r="E5" s="15" t="inlineStr">
        <is>
          <t>Priority</t>
        </is>
      </c>
      <c r="F5" s="15" t="inlineStr">
        <is>
          <t>Due date</t>
        </is>
      </c>
      <c r="G5" s="15" t="inlineStr">
        <is>
          <t>Status</t>
        </is>
      </c>
      <c r="H5" s="15" t="inlineStr">
        <is>
          <t>Expected impact</t>
        </is>
      </c>
    </row>
    <row r="6" ht="30" customHeight="1">
      <c r="B6" s="31" t="n">
        <v>1</v>
      </c>
      <c r="C6" s="31" t="inlineStr">
        <is>
          <t>Tighten weekly performance review cadence with operations lead</t>
        </is>
      </c>
      <c r="D6" s="16" t="inlineStr">
        <is>
          <t>Marketing Lead</t>
        </is>
      </c>
      <c r="E6" s="16" t="inlineStr">
        <is>
          <t>High</t>
        </is>
      </c>
      <c r="F6" s="16" t="inlineStr">
        <is>
          <t>Next Monday</t>
        </is>
      </c>
      <c r="G6" s="16" t="inlineStr">
        <is>
          <t>Open</t>
        </is>
      </c>
      <c r="H6" s="31" t="inlineStr">
        <is>
          <t>Faster spotting of channel drift; reduces overspend risk</t>
        </is>
      </c>
    </row>
    <row r="7" ht="30" customHeight="1">
      <c r="B7" s="31" t="n">
        <v>2</v>
      </c>
      <c r="C7" s="31" t="inlineStr">
        <is>
          <t>Re-baseline CAC target against last 90 days; replace stale assumption</t>
        </is>
      </c>
      <c r="D7" s="16" t="inlineStr">
        <is>
          <t>Founder</t>
        </is>
      </c>
      <c r="E7" s="16" t="inlineStr">
        <is>
          <t>High</t>
        </is>
      </c>
      <c r="F7" s="16" t="inlineStr">
        <is>
          <t>This week</t>
        </is>
      </c>
      <c r="G7" s="16" t="inlineStr">
        <is>
          <t>In progress</t>
        </is>
      </c>
      <c r="H7" s="31" t="inlineStr">
        <is>
          <t>Budget decisions that match current reality</t>
        </is>
      </c>
    </row>
    <row r="8" ht="30" customHeight="1">
      <c r="B8" s="31" t="n">
        <v>3</v>
      </c>
      <c r="C8" s="31" t="inlineStr">
        <is>
          <t>Audit delivery platform menu photography vs in-store standard</t>
        </is>
      </c>
      <c r="D8" s="16" t="inlineStr">
        <is>
          <t>Brand Lead</t>
        </is>
      </c>
      <c r="E8" s="16" t="inlineStr">
        <is>
          <t>Medium</t>
        </is>
      </c>
      <c r="F8" s="16" t="inlineStr">
        <is>
          <t>Within 2 weeks</t>
        </is>
      </c>
      <c r="G8" s="16" t="inlineStr">
        <is>
          <t>Open</t>
        </is>
      </c>
      <c r="H8" s="31" t="inlineStr">
        <is>
          <t>Higher menu CTR; better delivery conversion</t>
        </is>
      </c>
    </row>
    <row r="9" ht="30" customHeight="1">
      <c r="B9" s="31" t="n">
        <v>4</v>
      </c>
      <c r="C9" s="31" t="inlineStr">
        <is>
          <t>Stand up monthly review pack using this workbook as the source</t>
        </is>
      </c>
      <c r="D9" s="16" t="inlineStr">
        <is>
          <t>Ops Lead</t>
        </is>
      </c>
      <c r="E9" s="16" t="inlineStr">
        <is>
          <t>Medium</t>
        </is>
      </c>
      <c r="F9" s="16" t="inlineStr">
        <is>
          <t>Next 30 days</t>
        </is>
      </c>
      <c r="G9" s="16" t="inlineStr">
        <is>
          <t>Open</t>
        </is>
      </c>
      <c r="H9" s="31" t="inlineStr">
        <is>
          <t>Faster decisions, fewer reactive moves</t>
        </is>
      </c>
    </row>
    <row r="10" ht="24" customHeight="1">
      <c r="B10" s="31" t="n"/>
      <c r="C10" s="31" t="n"/>
      <c r="D10" s="16" t="n"/>
      <c r="E10" s="16" t="n"/>
      <c r="F10" s="16" t="n"/>
      <c r="G10" s="16" t="n"/>
      <c r="H10" s="31" t="n"/>
    </row>
    <row r="11" ht="24" customHeight="1">
      <c r="B11" s="31" t="n"/>
      <c r="C11" s="31" t="n"/>
      <c r="D11" s="16" t="n"/>
      <c r="E11" s="16" t="n"/>
      <c r="F11" s="16" t="n"/>
      <c r="G11" s="16" t="n"/>
      <c r="H11" s="31" t="n"/>
    </row>
    <row r="12" ht="24" customHeight="1">
      <c r="B12" s="31" t="n"/>
      <c r="C12" s="31" t="n"/>
      <c r="D12" s="16" t="n"/>
      <c r="E12" s="16" t="n"/>
      <c r="F12" s="16" t="n"/>
      <c r="G12" s="16" t="n"/>
      <c r="H12" s="31" t="n"/>
    </row>
    <row r="13" ht="24" customHeight="1">
      <c r="B13" s="31" t="n"/>
      <c r="C13" s="31" t="n"/>
      <c r="D13" s="16" t="n"/>
      <c r="E13" s="16" t="n"/>
      <c r="F13" s="16" t="n"/>
      <c r="G13" s="16" t="n"/>
      <c r="H13" s="31" t="n"/>
    </row>
    <row r="14" ht="24" customHeight="1">
      <c r="B14" s="31" t="n"/>
      <c r="C14" s="31" t="n"/>
      <c r="D14" s="16" t="n"/>
      <c r="E14" s="16" t="n"/>
      <c r="F14" s="16" t="n"/>
      <c r="G14" s="16" t="n"/>
      <c r="H14" s="31" t="n"/>
    </row>
    <row r="15" ht="24" customHeight="1">
      <c r="B15" s="31" t="n"/>
      <c r="C15" s="31" t="n"/>
      <c r="D15" s="16" t="n"/>
      <c r="E15" s="16" t="n"/>
      <c r="F15" s="16" t="n"/>
      <c r="G15" s="16" t="n"/>
      <c r="H15" s="31" t="n"/>
    </row>
    <row r="16" ht="24" customHeight="1">
      <c r="B16" s="31" t="n"/>
      <c r="C16" s="31" t="n"/>
      <c r="D16" s="16" t="n"/>
      <c r="E16" s="16" t="n"/>
      <c r="F16" s="16" t="n"/>
      <c r="G16" s="16" t="n"/>
      <c r="H16" s="31" t="n"/>
    </row>
    <row r="17" ht="24" customHeight="1">
      <c r="B17" s="31" t="n"/>
      <c r="C17" s="31" t="n"/>
      <c r="D17" s="16" t="n"/>
      <c r="E17" s="16" t="n"/>
      <c r="F17" s="16" t="n"/>
      <c r="G17" s="16" t="n"/>
      <c r="H17" s="31" t="n"/>
    </row>
    <row r="18" ht="24" customHeight="1">
      <c r="B18" s="31" t="n"/>
      <c r="C18" s="31" t="n"/>
      <c r="D18" s="16" t="n"/>
      <c r="E18" s="16" t="n"/>
      <c r="F18" s="16" t="n"/>
      <c r="G18" s="16" t="n"/>
      <c r="H18" s="31" t="n"/>
    </row>
    <row r="19" ht="24" customHeight="1">
      <c r="B19" s="31" t="n"/>
      <c r="C19" s="31" t="n"/>
      <c r="D19" s="16" t="n"/>
      <c r="E19" s="16" t="n"/>
      <c r="F19" s="16" t="n"/>
      <c r="G19" s="16" t="n"/>
      <c r="H19" s="31" t="n"/>
    </row>
    <row r="20" ht="24" customHeight="1">
      <c r="B20" s="31" t="n"/>
      <c r="C20" s="31" t="n"/>
      <c r="D20" s="16" t="n"/>
      <c r="E20" s="16" t="n"/>
      <c r="F20" s="16" t="n"/>
      <c r="G20" s="16" t="n"/>
      <c r="H20" s="31" t="n"/>
    </row>
    <row r="21" ht="24" customHeight="1">
      <c r="B21" s="31" t="n"/>
      <c r="C21" s="31" t="n"/>
      <c r="D21" s="16" t="n"/>
      <c r="E21" s="16" t="n"/>
      <c r="F21" s="16" t="n"/>
      <c r="G21" s="16" t="n"/>
      <c r="H21" s="31" t="n"/>
    </row>
    <row r="22" ht="24" customHeight="1">
      <c r="B22" s="31" t="n"/>
      <c r="C22" s="31" t="n"/>
      <c r="D22" s="16" t="n"/>
      <c r="E22" s="16" t="n"/>
      <c r="F22" s="16" t="n"/>
      <c r="G22" s="16" t="n"/>
      <c r="H22" s="31" t="n"/>
    </row>
    <row r="23" ht="24" customHeight="1">
      <c r="B23" s="31" t="n"/>
      <c r="C23" s="31" t="n"/>
      <c r="D23" s="16" t="n"/>
      <c r="E23" s="16" t="n"/>
      <c r="F23" s="16" t="n"/>
      <c r="G23" s="16" t="n"/>
      <c r="H23" s="31" t="n"/>
    </row>
    <row r="24" ht="24" customHeight="1">
      <c r="B24" s="31" t="n"/>
      <c r="C24" s="31" t="n"/>
      <c r="D24" s="16" t="n"/>
      <c r="E24" s="16" t="n"/>
      <c r="F24" s="16" t="n"/>
      <c r="G24" s="16" t="n"/>
      <c r="H24" s="31" t="n"/>
    </row>
    <row r="25" ht="24" customHeight="1">
      <c r="B25" s="31" t="n"/>
      <c r="C25" s="31" t="n"/>
      <c r="D25" s="16" t="n"/>
      <c r="E25" s="16" t="n"/>
      <c r="F25" s="16" t="n"/>
      <c r="G25" s="16" t="n"/>
      <c r="H25" s="31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5" t="inlineStr">
        <is>
          <t>Assumption</t>
        </is>
      </c>
      <c r="C4" s="15" t="inlineStr">
        <is>
          <t>Value</t>
        </is>
      </c>
      <c r="D4" s="15" t="inlineStr">
        <is>
          <t>Unit</t>
        </is>
      </c>
      <c r="E4" s="15" t="inlineStr">
        <is>
          <t>Why it matters</t>
        </is>
      </c>
    </row>
    <row r="5" ht="24" customHeight="1">
      <c r="B5" s="24" t="inlineStr">
        <is>
          <t>Reporting currency</t>
        </is>
      </c>
      <c r="C5" s="20" t="inlineStr">
        <is>
          <t>AED</t>
        </is>
      </c>
      <c r="D5" s="25" t="inlineStr">
        <is>
          <t>AED</t>
        </is>
      </c>
      <c r="E5" s="31" t="inlineStr">
        <is>
          <t>Replace 'AED' with your currency.</t>
        </is>
      </c>
    </row>
    <row r="6" ht="24" customHeight="1">
      <c r="B6" s="24" t="inlineStr">
        <is>
          <t>Annual budget cap</t>
        </is>
      </c>
      <c r="C6" s="20" t="n">
        <v>750000</v>
      </c>
      <c r="D6" s="25" t="inlineStr">
        <is>
          <t>AED</t>
        </is>
      </c>
      <c r="E6" s="31" t="inlineStr">
        <is>
          <t>Total approved annual marketing investment.</t>
        </is>
      </c>
    </row>
    <row r="7" ht="24" customHeight="1">
      <c r="B7" s="24" t="inlineStr">
        <is>
          <t>Loaded threshold (% of cap)</t>
        </is>
      </c>
      <c r="C7" s="37" t="n">
        <v>0.95</v>
      </c>
      <c r="D7" s="25" t="inlineStr">
        <is>
          <t>%</t>
        </is>
      </c>
      <c r="E7" s="31" t="inlineStr">
        <is>
          <t>Below this, plan is under-loaded vs cap.</t>
        </is>
      </c>
    </row>
    <row r="8" ht="24" customHeight="1">
      <c r="B8" s="24" t="inlineStr">
        <is>
          <t>Readiness floor</t>
        </is>
      </c>
      <c r="C8" s="37" t="n">
        <v>0.5</v>
      </c>
      <c r="D8" s="25" t="inlineStr">
        <is>
          <t>%</t>
        </is>
      </c>
      <c r="E8" s="31" t="inlineStr">
        <is>
          <t>Below this, plan is too speculative for sign-off.</t>
        </is>
      </c>
    </row>
    <row r="9" ht="24" customHeight="1">
      <c r="B9" s="24" t="inlineStr">
        <is>
          <t>Audit pass threshold</t>
        </is>
      </c>
      <c r="C9" s="37" t="n">
        <v>0.85</v>
      </c>
      <c r="D9" s="25" t="inlineStr">
        <is>
          <t>%</t>
        </is>
      </c>
      <c r="E9" s="31" t="inlineStr">
        <is>
          <t>Share of audit checks needed for sign-off.</t>
        </is>
      </c>
    </row>
    <row r="11" ht="22" customHeight="1">
      <c r="A11" s="4" t="inlineStr">
        <is>
          <t>HOW TO READ THIS TAB</t>
        </is>
      </c>
    </row>
    <row r="12">
      <c r="B12" s="38" t="inlineStr">
        <is>
          <t>Blue cells are inputs you edit. Every other cell on this tab is a fixed reference. Change one driver here and the whole workbook recalculates — that is the point of this tab.</t>
        </is>
      </c>
    </row>
    <row r="13"/>
    <row r="15" ht="22" customHeight="1">
      <c r="A15" s="4" t="inlineStr">
        <is>
          <t>CELL COLOUR LEGEND</t>
        </is>
      </c>
    </row>
    <row r="16" ht="22" customHeight="1">
      <c r="B16" s="40" t="inlineStr">
        <is>
          <t xml:space="preserve">  INPUT  </t>
        </is>
      </c>
      <c r="D16" s="41" t="inlineStr">
        <is>
          <t xml:space="preserve">  CALCULATED  </t>
        </is>
      </c>
      <c r="F16" s="42" t="inlineStr">
        <is>
          <t xml:space="preserve">  LOCKED / REFERENCE  </t>
        </is>
      </c>
      <c r="H16" s="43" t="inlineStr">
        <is>
          <t xml:space="preserve">  OK / GOOD  </t>
        </is>
      </c>
      <c r="J16" s="44" t="inlineStr">
        <is>
          <t xml:space="preserve">  WATCH  </t>
        </is>
      </c>
      <c r="L16" s="45" t="inlineStr">
        <is>
          <t xml:space="preserve">  CRITICAL  </t>
        </is>
      </c>
    </row>
  </sheetData>
  <mergeCells count="5">
    <mergeCell ref="A2:N2"/>
    <mergeCell ref="B12:E13"/>
    <mergeCell ref="A15:N15"/>
    <mergeCell ref="A11:N11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5" t="inlineStr">
        <is>
          <t>Metric / Term</t>
        </is>
      </c>
      <c r="C5" s="15" t="inlineStr">
        <is>
          <t>Definition</t>
        </is>
      </c>
      <c r="D5" s="15" t="inlineStr">
        <is>
          <t>Formula / source</t>
        </is>
      </c>
    </row>
    <row r="6" ht="36" customHeight="1">
      <c r="B6" s="46" t="inlineStr">
        <is>
          <t>Initiative</t>
        </is>
      </c>
      <c r="C6" s="47" t="inlineStr">
        <is>
          <t>A single planned marketing activity.</t>
        </is>
      </c>
      <c r="D6" s="47" t="inlineStr">
        <is>
          <t>Inputs</t>
        </is>
      </c>
    </row>
    <row r="7" ht="36" customHeight="1">
      <c r="B7" s="46" t="inlineStr">
        <is>
          <t>Readiness %</t>
        </is>
      </c>
      <c r="C7" s="47" t="inlineStr">
        <is>
          <t>Subjective 0-100 estimate of how ready an initiative is.</t>
        </is>
      </c>
      <c r="D7" s="47" t="inlineStr">
        <is>
          <t>Inputs</t>
        </is>
      </c>
    </row>
    <row r="8" ht="36" customHeight="1">
      <c r="B8" s="46" t="inlineStr">
        <is>
          <t>KPI target</t>
        </is>
      </c>
      <c r="C8" s="47" t="inlineStr">
        <is>
          <t>Plain-English statement of success for the initiative.</t>
        </is>
      </c>
      <c r="D8" s="47" t="inlineStr">
        <is>
          <t>Inputs</t>
        </is>
      </c>
    </row>
    <row r="9" ht="36" customHeight="1">
      <c r="B9" s="46" t="inlineStr">
        <is>
          <t>Objective</t>
        </is>
      </c>
      <c r="C9" s="47" t="inlineStr">
        <is>
          <t>Strategic intent: awareness, acquisition, retention, brand.</t>
        </is>
      </c>
      <c r="D9" s="47" t="inlineStr">
        <is>
          <t>Inputs</t>
        </is>
      </c>
    </row>
    <row r="10" ht="36" customHeight="1">
      <c r="B10" s="46" t="inlineStr">
        <is>
          <t>Plan readiness score</t>
        </is>
      </c>
      <c r="C10" s="47" t="inlineStr">
        <is>
          <t>Weighted score: avg readiness (40%), owner+KPI completeness (30+10%), budget loading (20%).</t>
        </is>
      </c>
      <c r="D10" s="47" t="inlineStr">
        <is>
          <t>Calc tab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Annual Marketing Operating Plan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8" t="inlineStr">
        <is>
          <t>A strategic annual marketing plan, structured the way a marketing committee or board reviews it: every initiative has an objective, owner, budget, KPI target, channel, and readiness percentage. Rolls up to a channel mix, an objective mix, a monthly load, and a single plan-readiness score. The Budget Planner workbook handles month-by-month spend tracking; this one is the strategic year-view.</t>
        </is>
      </c>
    </row>
    <row r="7" ht="22" customHeight="1">
      <c r="A7" s="4" t="inlineStr">
        <is>
          <t>BIG QUESTIONS THIS ANSWERS</t>
        </is>
      </c>
    </row>
    <row r="8" ht="22" customHeight="1">
      <c r="B8" s="39" t="inlineStr">
        <is>
          <t>•</t>
        </is>
      </c>
      <c r="C8" s="14" t="inlineStr">
        <is>
          <t>What does the year look like initiative-by-initiative?</t>
        </is>
      </c>
    </row>
    <row r="9" ht="22" customHeight="1">
      <c r="B9" s="39" t="inlineStr">
        <is>
          <t>•</t>
        </is>
      </c>
      <c r="C9" s="14" t="inlineStr">
        <is>
          <t>Is the plan balanced across acquisition, retention, brand, awareness?</t>
        </is>
      </c>
    </row>
    <row r="10" ht="22" customHeight="1">
      <c r="B10" s="39" t="inlineStr">
        <is>
          <t>•</t>
        </is>
      </c>
      <c r="C10" s="14" t="inlineStr">
        <is>
          <t>Is every initiative owned, scoped, and measurable?</t>
        </is>
      </c>
    </row>
    <row r="11" ht="22" customHeight="1">
      <c r="B11" s="39" t="inlineStr">
        <is>
          <t>•</t>
        </is>
      </c>
      <c r="C11" s="14" t="inlineStr">
        <is>
          <t>How loaded vs ad-hoc is the plan?</t>
        </is>
      </c>
    </row>
    <row r="12" ht="22" customHeight="1">
      <c r="B12" s="39" t="inlineStr">
        <is>
          <t>•</t>
        </is>
      </c>
      <c r="C12" s="14" t="inlineStr">
        <is>
          <t>What is the readiness score across the plan?</t>
        </is>
      </c>
    </row>
    <row r="14" ht="22" customHeight="1">
      <c r="A14" s="4" t="inlineStr">
        <is>
          <t>WORKBOOK MAP</t>
        </is>
      </c>
    </row>
    <row r="15" ht="22" customHeight="1">
      <c r="B15" s="15" t="inlineStr">
        <is>
          <t>Tab</t>
        </is>
      </c>
      <c r="C15" s="15" t="inlineStr">
        <is>
          <t>What it's for</t>
        </is>
      </c>
    </row>
    <row r="16" ht="32" customHeight="1">
      <c r="B16" s="24" t="inlineStr">
        <is>
          <t>Dashboard</t>
        </is>
      </c>
      <c r="C16" s="49" t="inlineStr">
        <is>
          <t>Plan readiness, channel and objective mix, callouts.</t>
        </is>
      </c>
    </row>
    <row r="17" ht="32" customHeight="1">
      <c r="B17" s="24" t="inlineStr">
        <is>
          <t>Inputs</t>
        </is>
      </c>
      <c r="C17" s="49" t="inlineStr">
        <is>
          <t>One row per initiative — month, channel, owner, KPI, readiness.</t>
        </is>
      </c>
    </row>
    <row r="18" ht="32" customHeight="1">
      <c r="B18" s="24" t="inlineStr">
        <is>
          <t>Calc</t>
        </is>
      </c>
      <c r="C18" s="49" t="inlineStr">
        <is>
          <t>Per-month, per-channel, per-objective rollup; readiness score.</t>
        </is>
      </c>
    </row>
    <row r="19" ht="32" customHeight="1">
      <c r="B19" s="24" t="inlineStr">
        <is>
          <t>Checks</t>
        </is>
      </c>
      <c r="C19" s="49" t="inlineStr">
        <is>
          <t>Owner / KPI / budget completeness gates.</t>
        </is>
      </c>
    </row>
    <row r="20" ht="32" customHeight="1">
      <c r="B20" s="24" t="inlineStr">
        <is>
          <t>Scenarios</t>
        </is>
      </c>
      <c r="C20" s="49" t="inlineStr">
        <is>
          <t>Top-down driver shifts on plan.</t>
        </is>
      </c>
    </row>
    <row r="21" ht="32" customHeight="1">
      <c r="B21" s="24" t="inlineStr">
        <is>
          <t>Action_Plan</t>
        </is>
      </c>
      <c r="C21" s="49" t="inlineStr">
        <is>
          <t>Decisions and follow-ups.</t>
        </is>
      </c>
    </row>
    <row r="22" ht="32" customHeight="1">
      <c r="B22" s="24" t="inlineStr">
        <is>
          <t>Assumptions</t>
        </is>
      </c>
      <c r="C22" s="49" t="inlineStr">
        <is>
          <t>Annual cap, loaded threshold, readiness floor.</t>
        </is>
      </c>
    </row>
    <row r="23" ht="32" customHeight="1">
      <c r="B23" s="24" t="inlineStr">
        <is>
          <t>Definitions</t>
        </is>
      </c>
      <c r="C23" s="49" t="inlineStr">
        <is>
          <t>Glossary.</t>
        </is>
      </c>
    </row>
    <row r="24" ht="32" customHeight="1">
      <c r="B24" s="24" t="inlineStr">
        <is>
          <t>README</t>
        </is>
      </c>
      <c r="C24" s="49" t="inlineStr">
        <is>
          <t>How to use end-to-end.</t>
        </is>
      </c>
    </row>
    <row r="25" ht="32" customHeight="1">
      <c r="B25" s="24" t="inlineStr">
        <is>
          <t>Document_Control</t>
        </is>
      </c>
      <c r="C25" s="49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50" t="inlineStr">
        <is>
          <t>Step 1</t>
        </is>
      </c>
      <c r="C28" s="14" t="inlineStr">
        <is>
          <t>Set Assumptions: currency, annual cap, loaded threshold, readiness floor.</t>
        </is>
      </c>
    </row>
    <row r="29" ht="28" customHeight="1">
      <c r="B29" s="50" t="inlineStr">
        <is>
          <t>Step 2</t>
        </is>
      </c>
      <c r="C29" s="14" t="inlineStr">
        <is>
          <t>Load Inputs with the year's initiatives.</t>
        </is>
      </c>
    </row>
    <row r="30" ht="28" customHeight="1">
      <c r="B30" s="50" t="inlineStr">
        <is>
          <t>Step 3</t>
        </is>
      </c>
      <c r="C30" s="14" t="inlineStr">
        <is>
          <t>Update KPI actuals as initiatives complete.</t>
        </is>
      </c>
    </row>
    <row r="31" ht="28" customHeight="1">
      <c r="B31" s="50" t="inlineStr">
        <is>
          <t>Step 4</t>
        </is>
      </c>
      <c r="C31" s="14" t="inlineStr">
        <is>
          <t>Open Calc for rollups; Dashboard for the management view.</t>
        </is>
      </c>
    </row>
    <row r="32" ht="28" customHeight="1">
      <c r="B32" s="50" t="inlineStr">
        <is>
          <t>Step 5</t>
        </is>
      </c>
      <c r="C32" s="14" t="inlineStr">
        <is>
          <t>Resolve every REVIEW on the Checks tab.</t>
        </is>
      </c>
    </row>
    <row r="34" ht="22" customHeight="1">
      <c r="A34" s="4" t="inlineStr">
        <is>
          <t>WHO THIS IS FOR</t>
        </is>
      </c>
    </row>
    <row r="35">
      <c r="B35" s="39" t="inlineStr">
        <is>
          <t>•</t>
        </is>
      </c>
      <c r="C35" s="14" t="inlineStr">
        <is>
          <t>Founders or CEOs reviewing the year-ahead marketing plan.</t>
        </is>
      </c>
    </row>
    <row r="36">
      <c r="B36" s="39" t="inlineStr">
        <is>
          <t>•</t>
        </is>
      </c>
      <c r="C36" s="14" t="inlineStr">
        <is>
          <t>Marketing leads building and defending the annual plan.</t>
        </is>
      </c>
    </row>
    <row r="37">
      <c r="B37" s="39" t="inlineStr">
        <is>
          <t>•</t>
        </is>
      </c>
      <c r="C37" s="14" t="inlineStr">
        <is>
          <t>Investors or boards needing one year-view of marketing.</t>
        </is>
      </c>
    </row>
    <row r="38">
      <c r="B38" s="39" t="inlineStr">
        <is>
          <t>•</t>
        </is>
      </c>
      <c r="C38" s="14" t="inlineStr">
        <is>
          <t>Multi-unit brands needing a standard plan template.</t>
        </is>
      </c>
    </row>
    <row r="40" ht="22" customHeight="1">
      <c r="A40" s="4" t="inlineStr">
        <is>
          <t>GOVERNANCE &amp; INTEGRITY</t>
        </is>
      </c>
    </row>
    <row r="41" ht="22" customHeight="1">
      <c r="B41" s="39" t="inlineStr">
        <is>
          <t>•</t>
        </is>
      </c>
      <c r="C41" s="14" t="inlineStr">
        <is>
          <t>Refresh Inputs at the close of every month.</t>
        </is>
      </c>
    </row>
    <row r="42" ht="22" customHeight="1">
      <c r="B42" s="39" t="inlineStr">
        <is>
          <t>•</t>
        </is>
      </c>
      <c r="C42" s="14" t="inlineStr">
        <is>
          <t>Replace the sample rows before sharing externally.</t>
        </is>
      </c>
    </row>
    <row r="43" ht="22" customHeight="1">
      <c r="B43" s="39" t="inlineStr">
        <is>
          <t>•</t>
        </is>
      </c>
      <c r="C43" s="14" t="inlineStr">
        <is>
          <t>Document linkages to the Budget Planner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2026-05-14T19:30:18Z</dcterms:created>
  <dcterms:modified xmlns:dcterms="http://purl.org/dc/terms/" xmlns:xsi="http://www.w3.org/2001/XMLSchema-instance" xsi:type="dcterms:W3CDTF">2026-05-14T19:30:18Z</dcterms:modified>
</cp:coreProperties>
</file>