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'Inputs'!$B$5:$M$45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0.0%;[Red]-0.0%"/>
    <numFmt numFmtId="165" formatCode="&quot;AED&quot; #,##0;[Red]&quot;AED&quot; -#,##0"/>
    <numFmt numFmtId="166" formatCode="#,##0;[Red]-#,##0"/>
    <numFmt numFmtId="167" formatCode="0.00&quot;x&quot;"/>
  </numFmts>
  <fonts count="16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5" fontId="15" fillId="3" borderId="0" applyAlignment="1" pivotButton="0" quotePrefix="0" xfId="0">
      <alignment horizontal="left" vertical="center" indent="1"/>
    </xf>
    <xf numFmtId="164" fontId="15" fillId="3" borderId="0" applyAlignment="1" pivotButton="0" quotePrefix="0" xfId="0">
      <alignment horizontal="left" vertical="center" indent="1"/>
    </xf>
    <xf numFmtId="167" fontId="15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5" fontId="8" fillId="6" borderId="2" pivotButton="0" quotePrefix="0" xfId="0"/>
    <xf numFmtId="166" fontId="8" fillId="6" borderId="2" pivotButton="0" quotePrefix="0" xfId="0"/>
    <xf numFmtId="0" fontId="3" fillId="0" borderId="2" pivotButton="0" quotePrefix="0" xfId="0"/>
    <xf numFmtId="0" fontId="0" fillId="0" borderId="2" pivotButton="0" quotePrefix="0" xfId="0"/>
    <xf numFmtId="165" fontId="0" fillId="0" borderId="2" pivotButton="0" quotePrefix="0" xfId="0"/>
    <xf numFmtId="164" fontId="0" fillId="0" borderId="2" pivotButton="0" quotePrefix="0" xfId="0"/>
    <xf numFmtId="167" fontId="0" fillId="0" borderId="2" pivotButton="0" quotePrefix="0" xfId="0"/>
    <xf numFmtId="0" fontId="0" fillId="0" borderId="2" applyAlignment="1" pivotButton="0" quotePrefix="0" xfId="0">
      <alignment horizontal="left" vertical="center" wrapText="1" indent="1"/>
    </xf>
    <xf numFmtId="166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67" fontId="0" fillId="0" borderId="2" applyAlignment="1" pivotButton="0" quotePrefix="0" xfId="0">
      <alignment horizontal="left" vertical="center" wrapText="1" indent="1"/>
    </xf>
    <xf numFmtId="164" fontId="0" fillId="0" borderId="2" applyAlignment="1" pivotButton="0" quotePrefix="0" xfId="0">
      <alignment horizontal="left" vertical="center" wrapText="1" indent="1"/>
    </xf>
    <xf numFmtId="1" fontId="0" fillId="0" borderId="2" applyAlignment="1" pivotButton="0" quotePrefix="0" xfId="0">
      <alignment horizontal="left" vertical="center" wrapText="1" indent="1"/>
    </xf>
    <xf numFmtId="2" fontId="8" fillId="6" borderId="2" pivotButton="0" quotePrefix="0" xfId="0"/>
    <xf numFmtId="164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col"/>
        <grouping val="clustered"/>
        <ser>
          <idx val="0"/>
          <order val="0"/>
          <tx>
            <strRef>
              <f>'Calc'!D5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'Calc'!$B$6:$B$17</f>
            </numRef>
          </cat>
          <val>
            <numRef>
              <f>'Calc'!$D$6:$D$17</f>
            </numRef>
          </val>
        </ser>
        <ser>
          <idx val="1"/>
          <order val="1"/>
          <tx>
            <strRef>
              <f>'Calc'!E5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'Calc'!$B$6:$B$17</f>
            </numRef>
          </cat>
          <val>
            <numRef>
              <f>'Calc'!$E$6:$E$17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'Calc'!E21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'Calc'!$B$22:$B$32</f>
            </numRef>
          </cat>
          <val>
            <numRef>
              <f>'Calc'!$E$22:$E$32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33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Marketing Budget Dashboard</t>
        </is>
      </c>
    </row>
    <row r="2" ht="18" customHeight="1">
      <c r="A2" s="2" t="inlineStr">
        <is>
          <t>Annual planned vs actual · channel mix · variance · ROI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HEADLINE KPIS</t>
        </is>
      </c>
    </row>
    <row r="5" ht="16" customHeight="1">
      <c r="A5" s="5" t="inlineStr">
        <is>
          <t>ANNUAL BUDGET</t>
        </is>
      </c>
      <c r="E5" s="5" t="inlineStr">
        <is>
          <t>PLANNED (LOADED)</t>
        </is>
      </c>
      <c r="I5" s="5" t="inlineStr">
        <is>
          <t>ACTUAL TO DATE</t>
        </is>
      </c>
      <c r="M5" s="5" t="inlineStr">
        <is>
          <t>VARIANCE VS PLAN</t>
        </is>
      </c>
    </row>
    <row r="6" ht="28" customHeight="1">
      <c r="A6" s="6">
        <f>Assumptions!$C$5</f>
        <v/>
      </c>
      <c r="E6" s="6">
        <f>SUM(Inputs!G6:G45)</f>
        <v/>
      </c>
      <c r="I6" s="6">
        <f>SUM(Inputs!H6:H45)</f>
        <v/>
      </c>
      <c r="M6" s="6">
        <f>SUM(Inputs!H6:H45)-SUM(Inputs!G6:G45)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BUDGET UTILISED</t>
        </is>
      </c>
      <c r="E8" s="5" t="inlineStr">
        <is>
          <t>REVENUE TAGGED</t>
        </is>
      </c>
      <c r="I8" s="5" t="inlineStr">
        <is>
          <t>BLENDED ROAS</t>
        </is>
      </c>
      <c r="M8" s="5" t="inlineStr">
        <is>
          <t>CONTRIBUTION ROI</t>
        </is>
      </c>
    </row>
    <row r="9" ht="28" customHeight="1">
      <c r="A9" s="7">
        <f>IFERROR(SUM(Inputs!H6:H45)/Assumptions!$C$5,0)</f>
        <v/>
      </c>
      <c r="E9" s="6">
        <f>SUM(Inputs!I6:I45)</f>
        <v/>
      </c>
      <c r="I9" s="8">
        <f>IFERROR(SUM(Inputs!I6:I45)/SUM(Inputs!H6:H45),0)</f>
        <v/>
      </c>
      <c r="M9" s="7">
        <f>IFERROR((SUM(Inputs!I6:I45)*Assumptions!$C$6-SUM(Inputs!H6:H45))/SUM(Inputs!H6:H45),0)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MONTHLY BURN (PLANNED VS ACTUAL)</t>
        </is>
      </c>
    </row>
    <row r="33" ht="22" customHeight="1">
      <c r="A33" s="4" t="inlineStr">
        <is>
          <t>CHANNEL MIX (ACTUAL)</t>
        </is>
      </c>
    </row>
    <row r="54" ht="22" customHeight="1">
      <c r="A54" s="4" t="inlineStr">
        <is>
          <t>MANAGEMENT CALL-OUTS</t>
        </is>
      </c>
    </row>
    <row r="55" ht="30" customHeight="1">
      <c r="B55" s="9" t="inlineStr">
        <is>
          <t>Are we on budget?</t>
        </is>
      </c>
      <c r="C55" s="10">
        <f>IF(SUM(Inputs!H6:H45)&lt;=Assumptions!$C$5*Assumptions!$C$8,"Annual spend within tolerance — keep cadence.","Annual spend is breaching the overspend tolerance — pause discretionary lines.")</f>
        <v/>
      </c>
    </row>
    <row r="56" ht="30" customHeight="1">
      <c r="B56" s="9" t="inlineStr">
        <is>
          <t>Where is the biggest overspend?</t>
        </is>
      </c>
      <c r="C56" s="10">
        <f>IFERROR("Highest-variance month: "&amp;INDEX(Calc!B6:B17,MATCH(MAX(Calc!F6:F17),Calc!F6:F17,0))&amp;"  ·  Highest-variance channel: "&amp;INDEX(Calc!B22:B32,MATCH(MAX(Calc!F22:F32),Calc!F22:F32,0)),"")</f>
        <v/>
      </c>
    </row>
    <row r="57" ht="30" customHeight="1">
      <c r="B57" s="9" t="inlineStr">
        <is>
          <t>Is the spend earning ROI?</t>
        </is>
      </c>
      <c r="C57" s="10">
        <f>IF(IFERROR(SUM(Inputs!I6:I45)/SUM(Inputs!H6:H45),0)&gt;=Assumptions!$C$7,"Blended ROAS clears floor.","Blended ROAS below floor — re-prioritise to top-performing channels.")</f>
        <v/>
      </c>
    </row>
    <row r="58" ht="30" customHeight="1">
      <c r="B58" s="9" t="inlineStr">
        <is>
          <t>What share of plan is still unspent?</t>
        </is>
      </c>
      <c r="C58" s="10">
        <f>TEXT(IFERROR(1-SUM(Inputs!H6:H45)/Assumptions!$C$5,0),"0.0%")&amp;" of annual budget remains."</f>
        <v/>
      </c>
    </row>
  </sheetData>
  <mergeCells count="26">
    <mergeCell ref="C55:N55"/>
    <mergeCell ref="E9:G9"/>
    <mergeCell ref="C56:N56"/>
    <mergeCell ref="M6:O6"/>
    <mergeCell ref="E6:G6"/>
    <mergeCell ref="A1:N1"/>
    <mergeCell ref="A5:C5"/>
    <mergeCell ref="I5:K5"/>
    <mergeCell ref="A8:C8"/>
    <mergeCell ref="A54:N54"/>
    <mergeCell ref="I8:K8"/>
    <mergeCell ref="M8:O8"/>
    <mergeCell ref="A12:N12"/>
    <mergeCell ref="C57:N57"/>
    <mergeCell ref="A2:N2"/>
    <mergeCell ref="I9:K9"/>
    <mergeCell ref="A9:C9"/>
    <mergeCell ref="A33:N33"/>
    <mergeCell ref="I6:K6"/>
    <mergeCell ref="A4:N4"/>
    <mergeCell ref="E5:G5"/>
    <mergeCell ref="M9:O9"/>
    <mergeCell ref="C58:N58"/>
    <mergeCell ref="A6:C6"/>
    <mergeCell ref="M5:O5"/>
    <mergeCell ref="E8:G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1" t="inlineStr">
        <is>
          <t>Field</t>
        </is>
      </c>
      <c r="C5" s="11" t="inlineStr">
        <is>
          <t>Value</t>
        </is>
      </c>
    </row>
    <row r="6" ht="20" customHeight="1">
      <c r="B6" s="18" t="inlineStr">
        <is>
          <t>Workbook</t>
        </is>
      </c>
      <c r="C6" s="19" t="inlineStr">
        <is>
          <t>Annual Marketing Budget Planner</t>
        </is>
      </c>
    </row>
    <row r="7" ht="20" customHeight="1">
      <c r="B7" s="18" t="inlineStr">
        <is>
          <t>Prepared by</t>
        </is>
      </c>
      <c r="C7" s="19" t="inlineStr">
        <is>
          <t>Ashmo · Restaurant Growth Toolkit</t>
        </is>
      </c>
    </row>
    <row r="8" ht="20" customHeight="1">
      <c r="B8" s="18" t="inlineStr">
        <is>
          <t>Owner (accountable)</t>
        </is>
      </c>
      <c r="C8" s="19" t="inlineStr">
        <is>
          <t>Marketing Lead</t>
        </is>
      </c>
    </row>
    <row r="9" ht="20" customHeight="1">
      <c r="B9" s="18" t="inlineStr">
        <is>
          <t>Version</t>
        </is>
      </c>
      <c r="C9" s="19" t="inlineStr">
        <is>
          <t>2.0</t>
        </is>
      </c>
    </row>
    <row r="10" ht="20" customHeight="1">
      <c r="B10" s="18" t="inlineStr">
        <is>
          <t>Issued</t>
        </is>
      </c>
      <c r="C10" s="19" t="inlineStr">
        <is>
          <t>2026-05-14</t>
        </is>
      </c>
    </row>
    <row r="11" ht="20" customHeight="1">
      <c r="B11" s="18" t="inlineStr">
        <is>
          <t>Review cadence</t>
        </is>
      </c>
      <c r="C11" s="19" t="inlineStr">
        <is>
          <t>Monthly, or after a material business event</t>
        </is>
      </c>
    </row>
    <row r="12" ht="20" customHeight="1">
      <c r="B12" s="18" t="inlineStr">
        <is>
          <t>Classification</t>
        </is>
      </c>
      <c r="C12" s="19" t="inlineStr">
        <is>
          <t>Internal · Commercially sensitive</t>
        </is>
      </c>
    </row>
    <row r="13" ht="20" customHeight="1">
      <c r="B13" s="18" t="inlineStr">
        <is>
          <t>Currency convention</t>
        </is>
      </c>
      <c r="C13" s="19" t="inlineStr">
        <is>
          <t>Default AED — change in Assumptions tab if your reporting currency differs</t>
        </is>
      </c>
    </row>
    <row r="14" ht="20" customHeight="1">
      <c r="B14" s="18" t="inlineStr">
        <is>
          <t>Source of truth</t>
        </is>
      </c>
      <c r="C14" s="19" t="inlineStr">
        <is>
          <t>This workbook is the single source of truth for the metrics it contains</t>
        </is>
      </c>
    </row>
    <row r="15" ht="20" customHeight="1">
      <c r="B15" s="18" t="inlineStr">
        <is>
          <t>Distribution</t>
        </is>
      </c>
      <c r="C15" s="19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1" t="inlineStr">
        <is>
          <t>Role</t>
        </is>
      </c>
      <c r="C18" s="11" t="inlineStr">
        <is>
          <t>Name</t>
        </is>
      </c>
      <c r="D18" s="11" t="inlineStr">
        <is>
          <t>Approval status</t>
        </is>
      </c>
      <c r="E18" s="11" t="inlineStr">
        <is>
          <t>Comments</t>
        </is>
      </c>
    </row>
    <row r="19">
      <c r="B19" s="18" t="inlineStr">
        <is>
          <t>Founder / CEO</t>
        </is>
      </c>
      <c r="C19" s="15" t="inlineStr"/>
      <c r="D19" s="15" t="inlineStr">
        <is>
          <t>Pending</t>
        </is>
      </c>
      <c r="E19" s="15" t="inlineStr"/>
    </row>
    <row r="20">
      <c r="B20" s="18" t="inlineStr">
        <is>
          <t>Operations Lead</t>
        </is>
      </c>
      <c r="C20" s="15" t="inlineStr"/>
      <c r="D20" s="15" t="inlineStr">
        <is>
          <t>Pending</t>
        </is>
      </c>
      <c r="E20" s="15" t="inlineStr"/>
    </row>
    <row r="21">
      <c r="B21" s="18" t="inlineStr">
        <is>
          <t>Finance Lead</t>
        </is>
      </c>
      <c r="C21" s="15" t="inlineStr"/>
      <c r="D21" s="15" t="inlineStr">
        <is>
          <t>Pending</t>
        </is>
      </c>
      <c r="E21" s="15" t="inlineStr"/>
    </row>
    <row r="22">
      <c r="B22" s="18" t="inlineStr">
        <is>
          <t>Brand / Marketing Lead</t>
        </is>
      </c>
      <c r="C22" s="15" t="inlineStr"/>
      <c r="D22" s="15" t="inlineStr">
        <is>
          <t>Pending</t>
        </is>
      </c>
      <c r="E22" s="15" t="inlineStr"/>
    </row>
    <row r="24" ht="22" customHeight="1">
      <c r="A24" s="4" t="inlineStr">
        <is>
          <t>CHANGE LOG</t>
        </is>
      </c>
    </row>
    <row r="25" ht="22" customHeight="1">
      <c r="B25" s="11" t="inlineStr">
        <is>
          <t>Date</t>
        </is>
      </c>
      <c r="C25" s="11" t="inlineStr">
        <is>
          <t>Author</t>
        </is>
      </c>
      <c r="D25" s="11" t="inlineStr">
        <is>
          <t>Version</t>
        </is>
      </c>
      <c r="E25" s="11" t="inlineStr">
        <is>
          <t>Change summary</t>
        </is>
      </c>
    </row>
    <row r="26" ht="28" customHeight="1">
      <c r="B26" s="40" t="inlineStr">
        <is>
          <t>2026-05-14</t>
        </is>
      </c>
      <c r="C26" s="40" t="inlineStr">
        <is>
          <t>Ashmo Toolkit</t>
        </is>
      </c>
      <c r="D26" s="40" t="inlineStr">
        <is>
          <t>3.0</t>
        </is>
      </c>
      <c r="E26" s="40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44" t="inlineStr"/>
      <c r="C27" s="44" t="inlineStr"/>
      <c r="D27" s="44" t="inlineStr"/>
      <c r="E27" s="44" t="inlineStr"/>
    </row>
    <row r="28" ht="28" customHeight="1">
      <c r="B28" s="44" t="inlineStr"/>
      <c r="C28" s="44" t="inlineStr"/>
      <c r="D28" s="44" t="inlineStr"/>
      <c r="E28" s="44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5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6" customWidth="1" min="3" max="3"/>
    <col width="22" customWidth="1" min="4" max="4"/>
    <col width="36" customWidth="1" min="5" max="5"/>
    <col width="18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2" customWidth="1" min="12" max="12"/>
    <col width="12" customWidth="1" min="13" max="13"/>
    <col width="28" customWidth="1" min="14" max="14"/>
  </cols>
  <sheetData>
    <row r="1" ht="30" customHeight="1">
      <c r="A1" s="1" t="inlineStr">
        <is>
          <t>Annual Marketing Budget · Inputs</t>
        </is>
      </c>
    </row>
    <row r="2" ht="18" customHeight="1">
      <c r="A2" s="2" t="inlineStr">
        <is>
          <t>One row per planned spend line · planned vs actual · revenue tagged where measurable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BUDGET LINES</t>
        </is>
      </c>
    </row>
    <row r="5" ht="22" customHeight="1">
      <c r="B5" s="11" t="inlineStr">
        <is>
          <t>ID</t>
        </is>
      </c>
      <c r="C5" s="11" t="inlineStr">
        <is>
          <t>Month</t>
        </is>
      </c>
      <c r="D5" s="11" t="inlineStr">
        <is>
          <t>Channel</t>
        </is>
      </c>
      <c r="E5" s="11" t="inlineStr">
        <is>
          <t>Initiative</t>
        </is>
      </c>
      <c r="F5" s="11" t="inlineStr">
        <is>
          <t>Owner</t>
        </is>
      </c>
      <c r="G5" s="11" t="inlineStr">
        <is>
          <t>Planned</t>
        </is>
      </c>
      <c r="H5" s="11" t="inlineStr">
        <is>
          <t>Actual</t>
        </is>
      </c>
      <c r="I5" s="11" t="inlineStr">
        <is>
          <t>Revenue tagged</t>
        </is>
      </c>
      <c r="J5" s="11" t="inlineStr">
        <is>
          <t>Conversions</t>
        </is>
      </c>
      <c r="K5" s="11" t="inlineStr">
        <is>
          <t>Status</t>
        </is>
      </c>
      <c r="L5" s="11" t="inlineStr">
        <is>
          <t>Priority</t>
        </is>
      </c>
      <c r="M5" s="11" t="inlineStr">
        <is>
          <t>Notes</t>
        </is>
      </c>
      <c r="N5" s="11" t="n"/>
    </row>
    <row r="6" ht="26" customHeight="1">
      <c r="B6" s="12" t="inlineStr">
        <is>
          <t>BUD-001</t>
        </is>
      </c>
      <c r="C6" s="12" t="inlineStr">
        <is>
          <t>Jan</t>
        </is>
      </c>
      <c r="D6" s="12" t="inlineStr">
        <is>
          <t>Paid Social</t>
        </is>
      </c>
      <c r="E6" s="12" t="inlineStr">
        <is>
          <t>New-year acquisition push</t>
        </is>
      </c>
      <c r="F6" s="12" t="inlineStr">
        <is>
          <t>Marketing Lead</t>
        </is>
      </c>
      <c r="G6" s="13" t="n">
        <v>32000</v>
      </c>
      <c r="H6" s="13" t="n">
        <v>30500</v>
      </c>
      <c r="I6" s="13" t="n">
        <v>78000</v>
      </c>
      <c r="J6" s="14" t="n">
        <v>2400</v>
      </c>
      <c r="K6" s="12" t="inlineStr">
        <is>
          <t>Complete</t>
        </is>
      </c>
      <c r="L6" s="12" t="inlineStr">
        <is>
          <t>High</t>
        </is>
      </c>
      <c r="M6" s="12" t="inlineStr"/>
    </row>
    <row r="7" ht="26" customHeight="1">
      <c r="B7" s="12" t="inlineStr">
        <is>
          <t>BUD-002</t>
        </is>
      </c>
      <c r="C7" s="12" t="inlineStr">
        <is>
          <t>Jan</t>
        </is>
      </c>
      <c r="D7" s="12" t="inlineStr">
        <is>
          <t>Search</t>
        </is>
      </c>
      <c r="E7" s="12" t="inlineStr">
        <is>
          <t>Always-on branded + non-branded</t>
        </is>
      </c>
      <c r="F7" s="12" t="inlineStr">
        <is>
          <t>Agency</t>
        </is>
      </c>
      <c r="G7" s="13" t="n">
        <v>18000</v>
      </c>
      <c r="H7" s="13" t="n">
        <v>17800</v>
      </c>
      <c r="I7" s="13" t="n">
        <v>64000</v>
      </c>
      <c r="J7" s="14" t="n">
        <v>2050</v>
      </c>
      <c r="K7" s="12" t="inlineStr">
        <is>
          <t>Complete</t>
        </is>
      </c>
      <c r="L7" s="12" t="inlineStr">
        <is>
          <t>High</t>
        </is>
      </c>
      <c r="M7" s="12" t="inlineStr"/>
    </row>
    <row r="8" ht="26" customHeight="1">
      <c r="B8" s="12" t="inlineStr">
        <is>
          <t>BUD-003</t>
        </is>
      </c>
      <c r="C8" s="12" t="inlineStr">
        <is>
          <t>Feb</t>
        </is>
      </c>
      <c r="D8" s="12" t="inlineStr">
        <is>
          <t>Influencer</t>
        </is>
      </c>
      <c r="E8" s="12" t="inlineStr">
        <is>
          <t>Spring creator wave</t>
        </is>
      </c>
      <c r="F8" s="12" t="inlineStr">
        <is>
          <t>Brand Lead</t>
        </is>
      </c>
      <c r="G8" s="13" t="n">
        <v>45000</v>
      </c>
      <c r="H8" s="13" t="n">
        <v>41000</v>
      </c>
      <c r="I8" s="13" t="n">
        <v>130000</v>
      </c>
      <c r="J8" s="14" t="n">
        <v>3300</v>
      </c>
      <c r="K8" s="12" t="inlineStr">
        <is>
          <t>Complete</t>
        </is>
      </c>
      <c r="L8" s="12" t="inlineStr">
        <is>
          <t>Critical</t>
        </is>
      </c>
      <c r="M8" s="12" t="inlineStr"/>
    </row>
    <row r="9" ht="26" customHeight="1">
      <c r="B9" s="12" t="inlineStr">
        <is>
          <t>BUD-004</t>
        </is>
      </c>
      <c r="C9" s="12" t="inlineStr">
        <is>
          <t>Feb</t>
        </is>
      </c>
      <c r="D9" s="12" t="inlineStr">
        <is>
          <t>Aggregator Ads</t>
        </is>
      </c>
      <c r="E9" s="12" t="inlineStr">
        <is>
          <t>Delivery platform A featured</t>
        </is>
      </c>
      <c r="F9" s="12" t="inlineStr">
        <is>
          <t>Performance</t>
        </is>
      </c>
      <c r="G9" s="13" t="n">
        <v>14000</v>
      </c>
      <c r="H9" s="13" t="n">
        <v>16200</v>
      </c>
      <c r="I9" s="13" t="n">
        <v>41000</v>
      </c>
      <c r="J9" s="14" t="n">
        <v>1780</v>
      </c>
      <c r="K9" s="12" t="inlineStr">
        <is>
          <t>Complete</t>
        </is>
      </c>
      <c r="L9" s="12" t="inlineStr">
        <is>
          <t>High</t>
        </is>
      </c>
      <c r="M9" s="12" t="inlineStr">
        <is>
          <t>Over-spent on platform-funded co-fund</t>
        </is>
      </c>
    </row>
    <row r="10" ht="26" customHeight="1">
      <c r="B10" s="12" t="inlineStr">
        <is>
          <t>BUD-005</t>
        </is>
      </c>
      <c r="C10" s="12" t="inlineStr">
        <is>
          <t>Mar</t>
        </is>
      </c>
      <c r="D10" s="12" t="inlineStr">
        <is>
          <t>PR / Events</t>
        </is>
      </c>
      <c r="E10" s="12" t="inlineStr">
        <is>
          <t>Founder-led press dinner</t>
        </is>
      </c>
      <c r="F10" s="12" t="inlineStr">
        <is>
          <t>PR</t>
        </is>
      </c>
      <c r="G10" s="13" t="n">
        <v>40000</v>
      </c>
      <c r="H10" s="13" t="n">
        <v>39200</v>
      </c>
      <c r="I10" s="13" t="n">
        <v>0</v>
      </c>
      <c r="J10" s="14" t="n">
        <v>0</v>
      </c>
      <c r="K10" s="12" t="inlineStr">
        <is>
          <t>Complete</t>
        </is>
      </c>
      <c r="L10" s="12" t="inlineStr">
        <is>
          <t>Critical</t>
        </is>
      </c>
      <c r="M10" s="12" t="inlineStr">
        <is>
          <t>Earned reach focus</t>
        </is>
      </c>
    </row>
    <row r="11" ht="26" customHeight="1">
      <c r="B11" s="12" t="inlineStr">
        <is>
          <t>BUD-006</t>
        </is>
      </c>
      <c r="C11" s="12" t="inlineStr">
        <is>
          <t>Mar</t>
        </is>
      </c>
      <c r="D11" s="12" t="inlineStr">
        <is>
          <t>Paid Social</t>
        </is>
      </c>
      <c r="E11" s="12" t="inlineStr">
        <is>
          <t>Spring family bundle</t>
        </is>
      </c>
      <c r="F11" s="12" t="inlineStr">
        <is>
          <t>Marketing Lead</t>
        </is>
      </c>
      <c r="G11" s="13" t="n">
        <v>28000</v>
      </c>
      <c r="H11" s="13" t="n">
        <v>27500</v>
      </c>
      <c r="I11" s="13" t="n">
        <v>95000</v>
      </c>
      <c r="J11" s="14" t="n">
        <v>2900</v>
      </c>
      <c r="K11" s="12" t="inlineStr">
        <is>
          <t>Complete</t>
        </is>
      </c>
      <c r="L11" s="12" t="inlineStr">
        <is>
          <t>High</t>
        </is>
      </c>
      <c r="M11" s="12" t="inlineStr"/>
    </row>
    <row r="12" ht="26" customHeight="1">
      <c r="B12" s="12" t="inlineStr">
        <is>
          <t>BUD-007</t>
        </is>
      </c>
      <c r="C12" s="12" t="inlineStr">
        <is>
          <t>Apr</t>
        </is>
      </c>
      <c r="D12" s="12" t="inlineStr">
        <is>
          <t>OOH</t>
        </is>
      </c>
      <c r="E12" s="12" t="inlineStr">
        <is>
          <t>City-centre launch panel</t>
        </is>
      </c>
      <c r="F12" s="12" t="inlineStr">
        <is>
          <t>Brand Lead</t>
        </is>
      </c>
      <c r="G12" s="13" t="n">
        <v>65000</v>
      </c>
      <c r="H12" s="13" t="n">
        <v>62000</v>
      </c>
      <c r="I12" s="13" t="n">
        <v>0</v>
      </c>
      <c r="J12" s="14" t="n">
        <v>0</v>
      </c>
      <c r="K12" s="12" t="inlineStr">
        <is>
          <t>Complete</t>
        </is>
      </c>
      <c r="L12" s="12" t="inlineStr">
        <is>
          <t>Critical</t>
        </is>
      </c>
      <c r="M12" s="12" t="inlineStr">
        <is>
          <t>Awareness only</t>
        </is>
      </c>
    </row>
    <row r="13" ht="26" customHeight="1">
      <c r="B13" s="12" t="inlineStr">
        <is>
          <t>BUD-008</t>
        </is>
      </c>
      <c r="C13" s="12" t="inlineStr">
        <is>
          <t>Apr</t>
        </is>
      </c>
      <c r="D13" s="12" t="inlineStr">
        <is>
          <t>Influencer</t>
        </is>
      </c>
      <c r="E13" s="12" t="inlineStr">
        <is>
          <t>Creator activation — wave 2</t>
        </is>
      </c>
      <c r="F13" s="12" t="inlineStr">
        <is>
          <t>Brand Lead</t>
        </is>
      </c>
      <c r="G13" s="13" t="n">
        <v>38000</v>
      </c>
      <c r="H13" s="13" t="n">
        <v>36100</v>
      </c>
      <c r="I13" s="13" t="n">
        <v>110000</v>
      </c>
      <c r="J13" s="14" t="n">
        <v>2800</v>
      </c>
      <c r="K13" s="12" t="inlineStr">
        <is>
          <t>Complete</t>
        </is>
      </c>
      <c r="L13" s="12" t="inlineStr">
        <is>
          <t>High</t>
        </is>
      </c>
      <c r="M13" s="12" t="inlineStr"/>
    </row>
    <row r="14" ht="26" customHeight="1">
      <c r="B14" s="12" t="inlineStr">
        <is>
          <t>BUD-009</t>
        </is>
      </c>
      <c r="C14" s="12" t="inlineStr">
        <is>
          <t>May</t>
        </is>
      </c>
      <c r="D14" s="12" t="inlineStr">
        <is>
          <t>Local / Hyperlocal</t>
        </is>
      </c>
      <c r="E14" s="12" t="inlineStr">
        <is>
          <t>Mall sampling — flagship trade area</t>
        </is>
      </c>
      <c r="F14" s="12" t="inlineStr">
        <is>
          <t>Field</t>
        </is>
      </c>
      <c r="G14" s="13" t="n">
        <v>22000</v>
      </c>
      <c r="H14" s="13" t="n">
        <v>23400</v>
      </c>
      <c r="I14" s="13" t="n">
        <v>18000</v>
      </c>
      <c r="J14" s="14" t="n">
        <v>410</v>
      </c>
      <c r="K14" s="12" t="inlineStr">
        <is>
          <t>Complete</t>
        </is>
      </c>
      <c r="L14" s="12" t="inlineStr">
        <is>
          <t>Medium</t>
        </is>
      </c>
      <c r="M14" s="12" t="inlineStr">
        <is>
          <t>Trial-driven</t>
        </is>
      </c>
    </row>
    <row r="15" ht="26" customHeight="1">
      <c r="B15" s="12" t="inlineStr">
        <is>
          <t>BUD-010</t>
        </is>
      </c>
      <c r="C15" s="12" t="inlineStr">
        <is>
          <t>May</t>
        </is>
      </c>
      <c r="D15" s="12" t="inlineStr">
        <is>
          <t>SEO / Content</t>
        </is>
      </c>
      <c r="E15" s="12" t="inlineStr">
        <is>
          <t>Category content cluster</t>
        </is>
      </c>
      <c r="F15" s="12" t="inlineStr">
        <is>
          <t>Content</t>
        </is>
      </c>
      <c r="G15" s="13" t="n">
        <v>9000</v>
      </c>
      <c r="H15" s="13" t="n">
        <v>8800</v>
      </c>
      <c r="I15" s="13" t="n">
        <v>26000</v>
      </c>
      <c r="J15" s="14" t="n">
        <v>800</v>
      </c>
      <c r="K15" s="12" t="inlineStr">
        <is>
          <t>Complete</t>
        </is>
      </c>
      <c r="L15" s="12" t="inlineStr">
        <is>
          <t>Medium</t>
        </is>
      </c>
      <c r="M15" s="12" t="inlineStr"/>
    </row>
    <row r="16" ht="26" customHeight="1">
      <c r="B16" s="12" t="inlineStr">
        <is>
          <t>BUD-011</t>
        </is>
      </c>
      <c r="C16" s="12" t="inlineStr">
        <is>
          <t>Jun</t>
        </is>
      </c>
      <c r="D16" s="12" t="inlineStr">
        <is>
          <t>CRM / Email</t>
        </is>
      </c>
      <c r="E16" s="12" t="inlineStr">
        <is>
          <t>Loyalty winback push</t>
        </is>
      </c>
      <c r="F16" s="12" t="inlineStr">
        <is>
          <t>CRM Lead</t>
        </is>
      </c>
      <c r="G16" s="13" t="n">
        <v>6000</v>
      </c>
      <c r="H16" s="13" t="n">
        <v>5400</v>
      </c>
      <c r="I16" s="13" t="n">
        <v>28500</v>
      </c>
      <c r="J16" s="14" t="n">
        <v>1240</v>
      </c>
      <c r="K16" s="12" t="inlineStr">
        <is>
          <t>Complete</t>
        </is>
      </c>
      <c r="L16" s="12" t="inlineStr">
        <is>
          <t>Medium</t>
        </is>
      </c>
      <c r="M16" s="12" t="inlineStr">
        <is>
          <t>Internal cost only</t>
        </is>
      </c>
    </row>
    <row r="17" ht="26" customHeight="1">
      <c r="B17" s="12" t="inlineStr">
        <is>
          <t>BUD-012</t>
        </is>
      </c>
      <c r="C17" s="12" t="inlineStr">
        <is>
          <t>Jun</t>
        </is>
      </c>
      <c r="D17" s="12" t="inlineStr">
        <is>
          <t>Search</t>
        </is>
      </c>
      <c r="E17" s="12" t="inlineStr">
        <is>
          <t>Bottom-funnel remarketing</t>
        </is>
      </c>
      <c r="F17" s="12" t="inlineStr">
        <is>
          <t>Agency</t>
        </is>
      </c>
      <c r="G17" s="13" t="n">
        <v>8000</v>
      </c>
      <c r="H17" s="13" t="n">
        <v>7900</v>
      </c>
      <c r="I17" s="13" t="n">
        <v>22000</v>
      </c>
      <c r="J17" s="14" t="n">
        <v>720</v>
      </c>
      <c r="K17" s="12" t="inlineStr">
        <is>
          <t>Complete</t>
        </is>
      </c>
      <c r="L17" s="12" t="inlineStr">
        <is>
          <t>Medium</t>
        </is>
      </c>
      <c r="M17" s="12" t="inlineStr"/>
    </row>
    <row r="18" ht="26" customHeight="1">
      <c r="B18" s="12" t="inlineStr">
        <is>
          <t>BUD-013</t>
        </is>
      </c>
      <c r="C18" s="12" t="inlineStr">
        <is>
          <t>Jul</t>
        </is>
      </c>
      <c r="D18" s="12" t="inlineStr">
        <is>
          <t>Paid Social</t>
        </is>
      </c>
      <c r="E18" s="12" t="inlineStr">
        <is>
          <t>Mid-year offer push</t>
        </is>
      </c>
      <c r="F18" s="12" t="inlineStr">
        <is>
          <t>Marketing Lead</t>
        </is>
      </c>
      <c r="G18" s="13" t="n">
        <v>30000</v>
      </c>
      <c r="H18" s="13" t="n">
        <v>31200</v>
      </c>
      <c r="I18" s="13" t="n">
        <v>84000</v>
      </c>
      <c r="J18" s="14" t="n">
        <v>2520</v>
      </c>
      <c r="K18" s="12" t="inlineStr">
        <is>
          <t>Complete</t>
        </is>
      </c>
      <c r="L18" s="12" t="inlineStr">
        <is>
          <t>High</t>
        </is>
      </c>
      <c r="M18" s="12" t="inlineStr">
        <is>
          <t>Slight overspend, accepted</t>
        </is>
      </c>
    </row>
    <row r="19" ht="26" customHeight="1">
      <c r="B19" s="12" t="inlineStr">
        <is>
          <t>BUD-014</t>
        </is>
      </c>
      <c r="C19" s="12" t="inlineStr">
        <is>
          <t>Aug</t>
        </is>
      </c>
      <c r="D19" s="12" t="inlineStr">
        <is>
          <t>OOH</t>
        </is>
      </c>
      <c r="E19" s="12" t="inlineStr">
        <is>
          <t>Summer street-level rotation</t>
        </is>
      </c>
      <c r="F19" s="12" t="inlineStr">
        <is>
          <t>Brand Lead</t>
        </is>
      </c>
      <c r="G19" s="13" t="n">
        <v>58000</v>
      </c>
      <c r="H19" s="13" t="n">
        <v>56000</v>
      </c>
      <c r="I19" s="13" t="n">
        <v>0</v>
      </c>
      <c r="J19" s="14" t="n">
        <v>0</v>
      </c>
      <c r="K19" s="12" t="inlineStr">
        <is>
          <t>Complete</t>
        </is>
      </c>
      <c r="L19" s="12" t="inlineStr">
        <is>
          <t>High</t>
        </is>
      </c>
      <c r="M19" s="12" t="inlineStr"/>
    </row>
    <row r="20" ht="26" customHeight="1">
      <c r="B20" s="12" t="inlineStr">
        <is>
          <t>BUD-015</t>
        </is>
      </c>
      <c r="C20" s="12" t="inlineStr">
        <is>
          <t>Sep</t>
        </is>
      </c>
      <c r="D20" s="12" t="inlineStr">
        <is>
          <t>Influencer</t>
        </is>
      </c>
      <c r="E20" s="12" t="inlineStr">
        <is>
          <t>Back-to-routine creator wave</t>
        </is>
      </c>
      <c r="F20" s="12" t="inlineStr">
        <is>
          <t>Brand Lead</t>
        </is>
      </c>
      <c r="G20" s="13" t="n">
        <v>34000</v>
      </c>
      <c r="H20" s="13" t="n">
        <v>0</v>
      </c>
      <c r="I20" s="13" t="n">
        <v>0</v>
      </c>
      <c r="J20" s="14" t="n">
        <v>0</v>
      </c>
      <c r="K20" s="12" t="inlineStr">
        <is>
          <t>In progress</t>
        </is>
      </c>
      <c r="L20" s="12" t="inlineStr">
        <is>
          <t>High</t>
        </is>
      </c>
      <c r="M20" s="12" t="inlineStr">
        <is>
          <t>Live this month</t>
        </is>
      </c>
    </row>
    <row r="21" ht="26" customHeight="1">
      <c r="B21" s="12" t="inlineStr">
        <is>
          <t>BUD-016</t>
        </is>
      </c>
      <c r="C21" s="12" t="inlineStr">
        <is>
          <t>Sep</t>
        </is>
      </c>
      <c r="D21" s="12" t="inlineStr">
        <is>
          <t>Aggregator Ads</t>
        </is>
      </c>
      <c r="E21" s="12" t="inlineStr">
        <is>
          <t>Delivery platform B featured</t>
        </is>
      </c>
      <c r="F21" s="12" t="inlineStr">
        <is>
          <t>Performance</t>
        </is>
      </c>
      <c r="G21" s="13" t="n">
        <v>12000</v>
      </c>
      <c r="H21" s="13" t="n">
        <v>0</v>
      </c>
      <c r="I21" s="13" t="n">
        <v>0</v>
      </c>
      <c r="J21" s="14" t="n">
        <v>0</v>
      </c>
      <c r="K21" s="12" t="inlineStr">
        <is>
          <t>In progress</t>
        </is>
      </c>
      <c r="L21" s="12" t="inlineStr">
        <is>
          <t>Medium</t>
        </is>
      </c>
      <c r="M21" s="12" t="inlineStr"/>
    </row>
    <row r="22" ht="26" customHeight="1">
      <c r="B22" s="12" t="inlineStr">
        <is>
          <t>BUD-017</t>
        </is>
      </c>
      <c r="C22" s="12" t="inlineStr">
        <is>
          <t>Oct</t>
        </is>
      </c>
      <c r="D22" s="12" t="inlineStr">
        <is>
          <t>PR / Events</t>
        </is>
      </c>
      <c r="E22" s="12" t="inlineStr">
        <is>
          <t>Anniversary moment</t>
        </is>
      </c>
      <c r="F22" s="12" t="inlineStr">
        <is>
          <t>PR</t>
        </is>
      </c>
      <c r="G22" s="13" t="n">
        <v>45000</v>
      </c>
      <c r="H22" s="13" t="n">
        <v>0</v>
      </c>
      <c r="I22" s="13" t="n">
        <v>0</v>
      </c>
      <c r="J22" s="14" t="n">
        <v>0</v>
      </c>
      <c r="K22" s="12" t="inlineStr">
        <is>
          <t>Planned</t>
        </is>
      </c>
      <c r="L22" s="12" t="inlineStr">
        <is>
          <t>Critical</t>
        </is>
      </c>
      <c r="M22" s="12" t="inlineStr"/>
    </row>
    <row r="23" ht="26" customHeight="1">
      <c r="B23" s="12" t="inlineStr">
        <is>
          <t>BUD-018</t>
        </is>
      </c>
      <c r="C23" s="12" t="inlineStr">
        <is>
          <t>Nov</t>
        </is>
      </c>
      <c r="D23" s="12" t="inlineStr">
        <is>
          <t>Paid Social</t>
        </is>
      </c>
      <c r="E23" s="12" t="inlineStr">
        <is>
          <t>Holiday gifting push</t>
        </is>
      </c>
      <c r="F23" s="12" t="inlineStr">
        <is>
          <t>Marketing Lead</t>
        </is>
      </c>
      <c r="G23" s="13" t="n">
        <v>36000</v>
      </c>
      <c r="H23" s="13" t="n">
        <v>0</v>
      </c>
      <c r="I23" s="13" t="n">
        <v>0</v>
      </c>
      <c r="J23" s="14" t="n">
        <v>0</v>
      </c>
      <c r="K23" s="12" t="inlineStr">
        <is>
          <t>Planned</t>
        </is>
      </c>
      <c r="L23" s="12" t="inlineStr">
        <is>
          <t>Critical</t>
        </is>
      </c>
      <c r="M23" s="12" t="inlineStr"/>
    </row>
    <row r="24" ht="26" customHeight="1">
      <c r="B24" s="12" t="inlineStr">
        <is>
          <t>BUD-019</t>
        </is>
      </c>
      <c r="C24" s="12" t="inlineStr">
        <is>
          <t>Dec</t>
        </is>
      </c>
      <c r="D24" s="12" t="inlineStr">
        <is>
          <t>CRM / Email</t>
        </is>
      </c>
      <c r="E24" s="12" t="inlineStr">
        <is>
          <t>Holiday loyalty exclusive</t>
        </is>
      </c>
      <c r="F24" s="12" t="inlineStr">
        <is>
          <t>CRM Lead</t>
        </is>
      </c>
      <c r="G24" s="13" t="n">
        <v>7000</v>
      </c>
      <c r="H24" s="13" t="n">
        <v>0</v>
      </c>
      <c r="I24" s="13" t="n">
        <v>0</v>
      </c>
      <c r="J24" s="14" t="n">
        <v>0</v>
      </c>
      <c r="K24" s="12" t="inlineStr">
        <is>
          <t>Planned</t>
        </is>
      </c>
      <c r="L24" s="12" t="inlineStr">
        <is>
          <t>High</t>
        </is>
      </c>
      <c r="M24" s="12" t="inlineStr"/>
    </row>
    <row r="25" ht="26" customHeight="1">
      <c r="B25" s="12" t="inlineStr">
        <is>
          <t>BUD-020</t>
        </is>
      </c>
      <c r="C25" s="12" t="inlineStr">
        <is>
          <t>Dec</t>
        </is>
      </c>
      <c r="D25" s="12" t="inlineStr">
        <is>
          <t>SMS / Push</t>
        </is>
      </c>
      <c r="E25" s="12" t="inlineStr">
        <is>
          <t>Year-end reactivation flow</t>
        </is>
      </c>
      <c r="F25" s="12" t="inlineStr">
        <is>
          <t>CRM Lead</t>
        </is>
      </c>
      <c r="G25" s="13" t="n">
        <v>4000</v>
      </c>
      <c r="H25" s="13" t="n">
        <v>0</v>
      </c>
      <c r="I25" s="13" t="n">
        <v>0</v>
      </c>
      <c r="J25" s="14" t="n">
        <v>0</v>
      </c>
      <c r="K25" s="12" t="inlineStr">
        <is>
          <t>Planned</t>
        </is>
      </c>
      <c r="L25" s="12" t="inlineStr">
        <is>
          <t>Medium</t>
        </is>
      </c>
      <c r="M25" s="12" t="inlineStr"/>
    </row>
    <row r="26">
      <c r="B26" s="15" t="n"/>
      <c r="C26" s="15" t="n"/>
      <c r="D26" s="15" t="n"/>
      <c r="E26" s="15" t="n"/>
      <c r="F26" s="15" t="n"/>
      <c r="G26" s="16" t="n"/>
      <c r="H26" s="16" t="n"/>
      <c r="I26" s="16" t="n"/>
      <c r="J26" s="17" t="n"/>
      <c r="K26" s="15" t="n"/>
      <c r="L26" s="15" t="n"/>
      <c r="M26" s="15" t="n"/>
    </row>
    <row r="27">
      <c r="B27" s="15" t="n"/>
      <c r="C27" s="15" t="n"/>
      <c r="D27" s="15" t="n"/>
      <c r="E27" s="15" t="n"/>
      <c r="F27" s="15" t="n"/>
      <c r="G27" s="16" t="n"/>
      <c r="H27" s="16" t="n"/>
      <c r="I27" s="16" t="n"/>
      <c r="J27" s="17" t="n"/>
      <c r="K27" s="15" t="n"/>
      <c r="L27" s="15" t="n"/>
      <c r="M27" s="15" t="n"/>
    </row>
    <row r="28">
      <c r="B28" s="15" t="n"/>
      <c r="C28" s="15" t="n"/>
      <c r="D28" s="15" t="n"/>
      <c r="E28" s="15" t="n"/>
      <c r="F28" s="15" t="n"/>
      <c r="G28" s="16" t="n"/>
      <c r="H28" s="16" t="n"/>
      <c r="I28" s="16" t="n"/>
      <c r="J28" s="17" t="n"/>
      <c r="K28" s="15" t="n"/>
      <c r="L28" s="15" t="n"/>
      <c r="M28" s="15" t="n"/>
    </row>
    <row r="29">
      <c r="B29" s="15" t="n"/>
      <c r="C29" s="15" t="n"/>
      <c r="D29" s="15" t="n"/>
      <c r="E29" s="15" t="n"/>
      <c r="F29" s="15" t="n"/>
      <c r="G29" s="16" t="n"/>
      <c r="H29" s="16" t="n"/>
      <c r="I29" s="16" t="n"/>
      <c r="J29" s="17" t="n"/>
      <c r="K29" s="15" t="n"/>
      <c r="L29" s="15" t="n"/>
      <c r="M29" s="15" t="n"/>
    </row>
    <row r="30">
      <c r="B30" s="15" t="n"/>
      <c r="C30" s="15" t="n"/>
      <c r="D30" s="15" t="n"/>
      <c r="E30" s="15" t="n"/>
      <c r="F30" s="15" t="n"/>
      <c r="G30" s="16" t="n"/>
      <c r="H30" s="16" t="n"/>
      <c r="I30" s="16" t="n"/>
      <c r="J30" s="17" t="n"/>
      <c r="K30" s="15" t="n"/>
      <c r="L30" s="15" t="n"/>
      <c r="M30" s="15" t="n"/>
    </row>
    <row r="31">
      <c r="B31" s="15" t="n"/>
      <c r="C31" s="15" t="n"/>
      <c r="D31" s="15" t="n"/>
      <c r="E31" s="15" t="n"/>
      <c r="F31" s="15" t="n"/>
      <c r="G31" s="16" t="n"/>
      <c r="H31" s="16" t="n"/>
      <c r="I31" s="16" t="n"/>
      <c r="J31" s="17" t="n"/>
      <c r="K31" s="15" t="n"/>
      <c r="L31" s="15" t="n"/>
      <c r="M31" s="15" t="n"/>
    </row>
    <row r="32">
      <c r="B32" s="15" t="n"/>
      <c r="C32" s="15" t="n"/>
      <c r="D32" s="15" t="n"/>
      <c r="E32" s="15" t="n"/>
      <c r="F32" s="15" t="n"/>
      <c r="G32" s="16" t="n"/>
      <c r="H32" s="16" t="n"/>
      <c r="I32" s="16" t="n"/>
      <c r="J32" s="17" t="n"/>
      <c r="K32" s="15" t="n"/>
      <c r="L32" s="15" t="n"/>
      <c r="M32" s="15" t="n"/>
    </row>
    <row r="33">
      <c r="B33" s="15" t="n"/>
      <c r="C33" s="15" t="n"/>
      <c r="D33" s="15" t="n"/>
      <c r="E33" s="15" t="n"/>
      <c r="F33" s="15" t="n"/>
      <c r="G33" s="16" t="n"/>
      <c r="H33" s="16" t="n"/>
      <c r="I33" s="16" t="n"/>
      <c r="J33" s="17" t="n"/>
      <c r="K33" s="15" t="n"/>
      <c r="L33" s="15" t="n"/>
      <c r="M33" s="15" t="n"/>
    </row>
    <row r="34">
      <c r="B34" s="15" t="n"/>
      <c r="C34" s="15" t="n"/>
      <c r="D34" s="15" t="n"/>
      <c r="E34" s="15" t="n"/>
      <c r="F34" s="15" t="n"/>
      <c r="G34" s="16" t="n"/>
      <c r="H34" s="16" t="n"/>
      <c r="I34" s="16" t="n"/>
      <c r="J34" s="17" t="n"/>
      <c r="K34" s="15" t="n"/>
      <c r="L34" s="15" t="n"/>
      <c r="M34" s="15" t="n"/>
    </row>
    <row r="35">
      <c r="B35" s="15" t="n"/>
      <c r="C35" s="15" t="n"/>
      <c r="D35" s="15" t="n"/>
      <c r="E35" s="15" t="n"/>
      <c r="F35" s="15" t="n"/>
      <c r="G35" s="16" t="n"/>
      <c r="H35" s="16" t="n"/>
      <c r="I35" s="16" t="n"/>
      <c r="J35" s="17" t="n"/>
      <c r="K35" s="15" t="n"/>
      <c r="L35" s="15" t="n"/>
      <c r="M35" s="15" t="n"/>
    </row>
    <row r="36">
      <c r="B36" s="15" t="n"/>
      <c r="C36" s="15" t="n"/>
      <c r="D36" s="15" t="n"/>
      <c r="E36" s="15" t="n"/>
      <c r="F36" s="15" t="n"/>
      <c r="G36" s="16" t="n"/>
      <c r="H36" s="16" t="n"/>
      <c r="I36" s="16" t="n"/>
      <c r="J36" s="17" t="n"/>
      <c r="K36" s="15" t="n"/>
      <c r="L36" s="15" t="n"/>
      <c r="M36" s="15" t="n"/>
    </row>
    <row r="37">
      <c r="B37" s="15" t="n"/>
      <c r="C37" s="15" t="n"/>
      <c r="D37" s="15" t="n"/>
      <c r="E37" s="15" t="n"/>
      <c r="F37" s="15" t="n"/>
      <c r="G37" s="16" t="n"/>
      <c r="H37" s="16" t="n"/>
      <c r="I37" s="16" t="n"/>
      <c r="J37" s="17" t="n"/>
      <c r="K37" s="15" t="n"/>
      <c r="L37" s="15" t="n"/>
      <c r="M37" s="15" t="n"/>
    </row>
    <row r="38">
      <c r="B38" s="15" t="n"/>
      <c r="C38" s="15" t="n"/>
      <c r="D38" s="15" t="n"/>
      <c r="E38" s="15" t="n"/>
      <c r="F38" s="15" t="n"/>
      <c r="G38" s="16" t="n"/>
      <c r="H38" s="16" t="n"/>
      <c r="I38" s="16" t="n"/>
      <c r="J38" s="17" t="n"/>
      <c r="K38" s="15" t="n"/>
      <c r="L38" s="15" t="n"/>
      <c r="M38" s="15" t="n"/>
    </row>
    <row r="39">
      <c r="B39" s="15" t="n"/>
      <c r="C39" s="15" t="n"/>
      <c r="D39" s="15" t="n"/>
      <c r="E39" s="15" t="n"/>
      <c r="F39" s="15" t="n"/>
      <c r="G39" s="16" t="n"/>
      <c r="H39" s="16" t="n"/>
      <c r="I39" s="16" t="n"/>
      <c r="J39" s="17" t="n"/>
      <c r="K39" s="15" t="n"/>
      <c r="L39" s="15" t="n"/>
      <c r="M39" s="15" t="n"/>
    </row>
    <row r="40">
      <c r="B40" s="15" t="n"/>
      <c r="C40" s="15" t="n"/>
      <c r="D40" s="15" t="n"/>
      <c r="E40" s="15" t="n"/>
      <c r="F40" s="15" t="n"/>
      <c r="G40" s="16" t="n"/>
      <c r="H40" s="16" t="n"/>
      <c r="I40" s="16" t="n"/>
      <c r="J40" s="17" t="n"/>
      <c r="K40" s="15" t="n"/>
      <c r="L40" s="15" t="n"/>
      <c r="M40" s="15" t="n"/>
    </row>
    <row r="41">
      <c r="B41" s="15" t="n"/>
      <c r="C41" s="15" t="n"/>
      <c r="D41" s="15" t="n"/>
      <c r="E41" s="15" t="n"/>
      <c r="F41" s="15" t="n"/>
      <c r="G41" s="16" t="n"/>
      <c r="H41" s="16" t="n"/>
      <c r="I41" s="16" t="n"/>
      <c r="J41" s="17" t="n"/>
      <c r="K41" s="15" t="n"/>
      <c r="L41" s="15" t="n"/>
      <c r="M41" s="15" t="n"/>
    </row>
    <row r="42">
      <c r="B42" s="15" t="n"/>
      <c r="C42" s="15" t="n"/>
      <c r="D42" s="15" t="n"/>
      <c r="E42" s="15" t="n"/>
      <c r="F42" s="15" t="n"/>
      <c r="G42" s="16" t="n"/>
      <c r="H42" s="16" t="n"/>
      <c r="I42" s="16" t="n"/>
      <c r="J42" s="17" t="n"/>
      <c r="K42" s="15" t="n"/>
      <c r="L42" s="15" t="n"/>
      <c r="M42" s="15" t="n"/>
    </row>
    <row r="43">
      <c r="B43" s="15" t="n"/>
      <c r="C43" s="15" t="n"/>
      <c r="D43" s="15" t="n"/>
      <c r="E43" s="15" t="n"/>
      <c r="F43" s="15" t="n"/>
      <c r="G43" s="16" t="n"/>
      <c r="H43" s="16" t="n"/>
      <c r="I43" s="16" t="n"/>
      <c r="J43" s="17" t="n"/>
      <c r="K43" s="15" t="n"/>
      <c r="L43" s="15" t="n"/>
      <c r="M43" s="15" t="n"/>
    </row>
    <row r="44">
      <c r="B44" s="15" t="n"/>
      <c r="C44" s="15" t="n"/>
      <c r="D44" s="15" t="n"/>
      <c r="E44" s="15" t="n"/>
      <c r="F44" s="15" t="n"/>
      <c r="G44" s="16" t="n"/>
      <c r="H44" s="16" t="n"/>
      <c r="I44" s="16" t="n"/>
      <c r="J44" s="17" t="n"/>
      <c r="K44" s="15" t="n"/>
      <c r="L44" s="15" t="n"/>
      <c r="M44" s="15" t="n"/>
    </row>
    <row r="45">
      <c r="B45" s="15" t="n"/>
      <c r="C45" s="15" t="n"/>
      <c r="D45" s="15" t="n"/>
      <c r="E45" s="15" t="n"/>
      <c r="F45" s="15" t="n"/>
      <c r="G45" s="16" t="n"/>
      <c r="H45" s="16" t="n"/>
      <c r="I45" s="16" t="n"/>
      <c r="J45" s="17" t="n"/>
      <c r="K45" s="15" t="n"/>
      <c r="L45" s="15" t="n"/>
      <c r="M45" s="15" t="n"/>
    </row>
  </sheetData>
  <autoFilter ref="B5:M45"/>
  <mergeCells count="3">
    <mergeCell ref="A4:N4"/>
    <mergeCell ref="A2:N2"/>
    <mergeCell ref="A1:N1"/>
  </mergeCells>
  <conditionalFormatting sqref="K6:K45">
    <cfRule type="cellIs" priority="1" operator="equal" dxfId="0" stopIfTrue="0">
      <formula>"Complete"</formula>
    </cfRule>
    <cfRule type="cellIs" priority="2" operator="equal" dxfId="1" stopIfTrue="0">
      <formula>"Planned"</formula>
    </cfRule>
    <cfRule type="cellIs" priority="3" operator="equal" dxfId="1" stopIfTrue="0">
      <formula>"Briefed"</formula>
    </cfRule>
    <cfRule type="cellIs" priority="4" operator="equal" dxfId="1" stopIfTrue="0">
      <formula>"In progress"</formula>
    </cfRule>
    <cfRule type="cellIs" priority="5" operator="equal" dxfId="2" stopIfTrue="0">
      <formula>"Killed"</formula>
    </cfRule>
  </conditionalFormatting>
  <dataValidations count="4">
    <dataValidation sqref="C6:C45" showDropDown="0" showInputMessage="0" showErrorMessage="0" allowBlank="1" errorTitle="Invalid choice" error="Choose from the dropdown list." type="list">
      <formula1>"Jan,Feb,Mar,Apr,May,Jun,Jul,Aug,Sep,Oct,Nov,Dec"</formula1>
    </dataValidation>
    <dataValidation sqref="D6:D45" showDropDown="0" showInputMessage="0" showErrorMessage="0" allowBlank="1" errorTitle="Invalid choice" error="Choose from the dropdown list." type="list">
      <formula1>"Paid Social,Search,Influencer,CRM / Email,SMS / Push,Aggregator Ads,OOH,Local / Hyperlocal,PR / Events,SEO / Content,Affiliate"</formula1>
    </dataValidation>
    <dataValidation sqref="K6:K45" showDropDown="0" showInputMessage="0" showErrorMessage="0" allowBlank="1" errorTitle="Invalid choice" error="Choose from the dropdown list." type="list">
      <formula1>"Planned,Briefed,In progress,Complete,Killed"</formula1>
    </dataValidation>
    <dataValidation sqref="L6:L45" showDropDown="0" showInputMessage="0" showErrorMessage="0" allowBlank="1" errorTitle="Invalid choice" error="Choose from the dropdown list." type="list">
      <formula1>"Critical,High,Medium,Low"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Per-month rollup · per-channel rollup · variance · utilisation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PER-MONTH ROLLUP</t>
        </is>
      </c>
    </row>
    <row r="5" ht="22" customHeight="1">
      <c r="B5" s="11" t="inlineStr">
        <is>
          <t>Month</t>
        </is>
      </c>
      <c r="C5" s="11" t="inlineStr">
        <is>
          <t>Lines</t>
        </is>
      </c>
      <c r="D5" s="11" t="inlineStr">
        <is>
          <t>Planned</t>
        </is>
      </c>
      <c r="E5" s="11" t="inlineStr">
        <is>
          <t>Actual</t>
        </is>
      </c>
      <c r="F5" s="11" t="inlineStr">
        <is>
          <t>Variance</t>
        </is>
      </c>
      <c r="G5" s="11" t="inlineStr">
        <is>
          <t>Utilisation %</t>
        </is>
      </c>
      <c r="H5" s="11" t="inlineStr">
        <is>
          <t>Revenue tagged</t>
        </is>
      </c>
    </row>
    <row r="6">
      <c r="B6" s="18" t="inlineStr">
        <is>
          <t>Jan</t>
        </is>
      </c>
      <c r="C6" s="19">
        <f>COUNTIFS(Inputs!C6:C45,B6)</f>
        <v/>
      </c>
      <c r="D6" s="20">
        <f>SUMIFS(Inputs!G6:G45,Inputs!C6:C45,B6)</f>
        <v/>
      </c>
      <c r="E6" s="20">
        <f>SUMIFS(Inputs!H6:H45,Inputs!C6:C45,B6)</f>
        <v/>
      </c>
      <c r="F6" s="20">
        <f>E6-D6</f>
        <v/>
      </c>
      <c r="G6" s="21">
        <f>IFERROR(E6/D6,0)</f>
        <v/>
      </c>
      <c r="H6" s="20">
        <f>SUMIFS(Inputs!I6:I45,Inputs!C6:C45,B6)</f>
        <v/>
      </c>
    </row>
    <row r="7">
      <c r="B7" s="18" t="inlineStr">
        <is>
          <t>Feb</t>
        </is>
      </c>
      <c r="C7" s="19">
        <f>COUNTIFS(Inputs!C6:C45,B7)</f>
        <v/>
      </c>
      <c r="D7" s="20">
        <f>SUMIFS(Inputs!G6:G45,Inputs!C6:C45,B7)</f>
        <v/>
      </c>
      <c r="E7" s="20">
        <f>SUMIFS(Inputs!H6:H45,Inputs!C6:C45,B7)</f>
        <v/>
      </c>
      <c r="F7" s="20">
        <f>E7-D7</f>
        <v/>
      </c>
      <c r="G7" s="21">
        <f>IFERROR(E7/D7,0)</f>
        <v/>
      </c>
      <c r="H7" s="20">
        <f>SUMIFS(Inputs!I6:I45,Inputs!C6:C45,B7)</f>
        <v/>
      </c>
    </row>
    <row r="8">
      <c r="B8" s="18" t="inlineStr">
        <is>
          <t>Mar</t>
        </is>
      </c>
      <c r="C8" s="19">
        <f>COUNTIFS(Inputs!C6:C45,B8)</f>
        <v/>
      </c>
      <c r="D8" s="20">
        <f>SUMIFS(Inputs!G6:G45,Inputs!C6:C45,B8)</f>
        <v/>
      </c>
      <c r="E8" s="20">
        <f>SUMIFS(Inputs!H6:H45,Inputs!C6:C45,B8)</f>
        <v/>
      </c>
      <c r="F8" s="20">
        <f>E8-D8</f>
        <v/>
      </c>
      <c r="G8" s="21">
        <f>IFERROR(E8/D8,0)</f>
        <v/>
      </c>
      <c r="H8" s="20">
        <f>SUMIFS(Inputs!I6:I45,Inputs!C6:C45,B8)</f>
        <v/>
      </c>
    </row>
    <row r="9">
      <c r="B9" s="18" t="inlineStr">
        <is>
          <t>Apr</t>
        </is>
      </c>
      <c r="C9" s="19">
        <f>COUNTIFS(Inputs!C6:C45,B9)</f>
        <v/>
      </c>
      <c r="D9" s="20">
        <f>SUMIFS(Inputs!G6:G45,Inputs!C6:C45,B9)</f>
        <v/>
      </c>
      <c r="E9" s="20">
        <f>SUMIFS(Inputs!H6:H45,Inputs!C6:C45,B9)</f>
        <v/>
      </c>
      <c r="F9" s="20">
        <f>E9-D9</f>
        <v/>
      </c>
      <c r="G9" s="21">
        <f>IFERROR(E9/D9,0)</f>
        <v/>
      </c>
      <c r="H9" s="20">
        <f>SUMIFS(Inputs!I6:I45,Inputs!C6:C45,B9)</f>
        <v/>
      </c>
    </row>
    <row r="10">
      <c r="B10" s="18" t="inlineStr">
        <is>
          <t>May</t>
        </is>
      </c>
      <c r="C10" s="19">
        <f>COUNTIFS(Inputs!C6:C45,B10)</f>
        <v/>
      </c>
      <c r="D10" s="20">
        <f>SUMIFS(Inputs!G6:G45,Inputs!C6:C45,B10)</f>
        <v/>
      </c>
      <c r="E10" s="20">
        <f>SUMIFS(Inputs!H6:H45,Inputs!C6:C45,B10)</f>
        <v/>
      </c>
      <c r="F10" s="20">
        <f>E10-D10</f>
        <v/>
      </c>
      <c r="G10" s="21">
        <f>IFERROR(E10/D10,0)</f>
        <v/>
      </c>
      <c r="H10" s="20">
        <f>SUMIFS(Inputs!I6:I45,Inputs!C6:C45,B10)</f>
        <v/>
      </c>
    </row>
    <row r="11">
      <c r="B11" s="18" t="inlineStr">
        <is>
          <t>Jun</t>
        </is>
      </c>
      <c r="C11" s="19">
        <f>COUNTIFS(Inputs!C6:C45,B11)</f>
        <v/>
      </c>
      <c r="D11" s="20">
        <f>SUMIFS(Inputs!G6:G45,Inputs!C6:C45,B11)</f>
        <v/>
      </c>
      <c r="E11" s="20">
        <f>SUMIFS(Inputs!H6:H45,Inputs!C6:C45,B11)</f>
        <v/>
      </c>
      <c r="F11" s="20">
        <f>E11-D11</f>
        <v/>
      </c>
      <c r="G11" s="21">
        <f>IFERROR(E11/D11,0)</f>
        <v/>
      </c>
      <c r="H11" s="20">
        <f>SUMIFS(Inputs!I6:I45,Inputs!C6:C45,B11)</f>
        <v/>
      </c>
    </row>
    <row r="12">
      <c r="B12" s="18" t="inlineStr">
        <is>
          <t>Jul</t>
        </is>
      </c>
      <c r="C12" s="19">
        <f>COUNTIFS(Inputs!C6:C45,B12)</f>
        <v/>
      </c>
      <c r="D12" s="20">
        <f>SUMIFS(Inputs!G6:G45,Inputs!C6:C45,B12)</f>
        <v/>
      </c>
      <c r="E12" s="20">
        <f>SUMIFS(Inputs!H6:H45,Inputs!C6:C45,B12)</f>
        <v/>
      </c>
      <c r="F12" s="20">
        <f>E12-D12</f>
        <v/>
      </c>
      <c r="G12" s="21">
        <f>IFERROR(E12/D12,0)</f>
        <v/>
      </c>
      <c r="H12" s="20">
        <f>SUMIFS(Inputs!I6:I45,Inputs!C6:C45,B12)</f>
        <v/>
      </c>
    </row>
    <row r="13">
      <c r="B13" s="18" t="inlineStr">
        <is>
          <t>Aug</t>
        </is>
      </c>
      <c r="C13" s="19">
        <f>COUNTIFS(Inputs!C6:C45,B13)</f>
        <v/>
      </c>
      <c r="D13" s="20">
        <f>SUMIFS(Inputs!G6:G45,Inputs!C6:C45,B13)</f>
        <v/>
      </c>
      <c r="E13" s="20">
        <f>SUMIFS(Inputs!H6:H45,Inputs!C6:C45,B13)</f>
        <v/>
      </c>
      <c r="F13" s="20">
        <f>E13-D13</f>
        <v/>
      </c>
      <c r="G13" s="21">
        <f>IFERROR(E13/D13,0)</f>
        <v/>
      </c>
      <c r="H13" s="20">
        <f>SUMIFS(Inputs!I6:I45,Inputs!C6:C45,B13)</f>
        <v/>
      </c>
    </row>
    <row r="14">
      <c r="B14" s="18" t="inlineStr">
        <is>
          <t>Sep</t>
        </is>
      </c>
      <c r="C14" s="19">
        <f>COUNTIFS(Inputs!C6:C45,B14)</f>
        <v/>
      </c>
      <c r="D14" s="20">
        <f>SUMIFS(Inputs!G6:G45,Inputs!C6:C45,B14)</f>
        <v/>
      </c>
      <c r="E14" s="20">
        <f>SUMIFS(Inputs!H6:H45,Inputs!C6:C45,B14)</f>
        <v/>
      </c>
      <c r="F14" s="20">
        <f>E14-D14</f>
        <v/>
      </c>
      <c r="G14" s="21">
        <f>IFERROR(E14/D14,0)</f>
        <v/>
      </c>
      <c r="H14" s="20">
        <f>SUMIFS(Inputs!I6:I45,Inputs!C6:C45,B14)</f>
        <v/>
      </c>
    </row>
    <row r="15">
      <c r="B15" s="18" t="inlineStr">
        <is>
          <t>Oct</t>
        </is>
      </c>
      <c r="C15" s="19">
        <f>COUNTIFS(Inputs!C6:C45,B15)</f>
        <v/>
      </c>
      <c r="D15" s="20">
        <f>SUMIFS(Inputs!G6:G45,Inputs!C6:C45,B15)</f>
        <v/>
      </c>
      <c r="E15" s="20">
        <f>SUMIFS(Inputs!H6:H45,Inputs!C6:C45,B15)</f>
        <v/>
      </c>
      <c r="F15" s="20">
        <f>E15-D15</f>
        <v/>
      </c>
      <c r="G15" s="21">
        <f>IFERROR(E15/D15,0)</f>
        <v/>
      </c>
      <c r="H15" s="20">
        <f>SUMIFS(Inputs!I6:I45,Inputs!C6:C45,B15)</f>
        <v/>
      </c>
    </row>
    <row r="16">
      <c r="B16" s="18" t="inlineStr">
        <is>
          <t>Nov</t>
        </is>
      </c>
      <c r="C16" s="19">
        <f>COUNTIFS(Inputs!C6:C45,B16)</f>
        <v/>
      </c>
      <c r="D16" s="20">
        <f>SUMIFS(Inputs!G6:G45,Inputs!C6:C45,B16)</f>
        <v/>
      </c>
      <c r="E16" s="20">
        <f>SUMIFS(Inputs!H6:H45,Inputs!C6:C45,B16)</f>
        <v/>
      </c>
      <c r="F16" s="20">
        <f>E16-D16</f>
        <v/>
      </c>
      <c r="G16" s="21">
        <f>IFERROR(E16/D16,0)</f>
        <v/>
      </c>
      <c r="H16" s="20">
        <f>SUMIFS(Inputs!I6:I45,Inputs!C6:C45,B16)</f>
        <v/>
      </c>
    </row>
    <row r="17">
      <c r="B17" s="18" t="inlineStr">
        <is>
          <t>Dec</t>
        </is>
      </c>
      <c r="C17" s="19">
        <f>COUNTIFS(Inputs!C6:C45,B17)</f>
        <v/>
      </c>
      <c r="D17" s="20">
        <f>SUMIFS(Inputs!G6:G45,Inputs!C6:C45,B17)</f>
        <v/>
      </c>
      <c r="E17" s="20">
        <f>SUMIFS(Inputs!H6:H45,Inputs!C6:C45,B17)</f>
        <v/>
      </c>
      <c r="F17" s="20">
        <f>E17-D17</f>
        <v/>
      </c>
      <c r="G17" s="21">
        <f>IFERROR(E17/D17,0)</f>
        <v/>
      </c>
      <c r="H17" s="20">
        <f>SUMIFS(Inputs!I6:I45,Inputs!C6:C45,B17)</f>
        <v/>
      </c>
    </row>
    <row r="20" ht="22" customHeight="1">
      <c r="A20" s="4" t="inlineStr">
        <is>
          <t>PER-CHANNEL ROLLUP</t>
        </is>
      </c>
    </row>
    <row r="21" ht="22" customHeight="1">
      <c r="B21" s="11" t="inlineStr">
        <is>
          <t>Channel</t>
        </is>
      </c>
      <c r="C21" s="11" t="inlineStr">
        <is>
          <t>Lines</t>
        </is>
      </c>
      <c r="D21" s="11" t="inlineStr">
        <is>
          <t>Planned</t>
        </is>
      </c>
      <c r="E21" s="11" t="inlineStr">
        <is>
          <t>Actual</t>
        </is>
      </c>
      <c r="F21" s="11" t="inlineStr">
        <is>
          <t>Variance</t>
        </is>
      </c>
      <c r="G21" s="11" t="inlineStr">
        <is>
          <t>Utilisation %</t>
        </is>
      </c>
      <c r="H21" s="11" t="inlineStr">
        <is>
          <t>Revenue tagged</t>
        </is>
      </c>
      <c r="I21" s="11" t="inlineStr">
        <is>
          <t>ROAS</t>
        </is>
      </c>
      <c r="J21" t="inlineStr">
        <is>
          <t>Contribution ROI</t>
        </is>
      </c>
    </row>
    <row r="22">
      <c r="B22" s="18" t="inlineStr">
        <is>
          <t>Paid Social</t>
        </is>
      </c>
      <c r="C22" s="19">
        <f>COUNTIFS(Inputs!D6:D45,B22)</f>
        <v/>
      </c>
      <c r="D22" s="20">
        <f>SUMIFS(Inputs!G6:G45,Inputs!D6:D45,B22)</f>
        <v/>
      </c>
      <c r="E22" s="20">
        <f>SUMIFS(Inputs!H6:H45,Inputs!D6:D45,B22)</f>
        <v/>
      </c>
      <c r="F22" s="20">
        <f>E22-D22</f>
        <v/>
      </c>
      <c r="G22" s="21">
        <f>IFERROR(E22/D22,0)</f>
        <v/>
      </c>
      <c r="H22" s="20">
        <f>SUMIFS(Inputs!I6:I45,Inputs!D6:D45,B22)</f>
        <v/>
      </c>
      <c r="I22" s="22">
        <f>IFERROR(H22/E22,0)</f>
        <v/>
      </c>
      <c r="J22" s="21">
        <f>IFERROR((H22*Assumptions!$C$6-E22)/E22,0)</f>
        <v/>
      </c>
    </row>
    <row r="23">
      <c r="B23" s="18" t="inlineStr">
        <is>
          <t>Search</t>
        </is>
      </c>
      <c r="C23" s="19">
        <f>COUNTIFS(Inputs!D6:D45,B23)</f>
        <v/>
      </c>
      <c r="D23" s="20">
        <f>SUMIFS(Inputs!G6:G45,Inputs!D6:D45,B23)</f>
        <v/>
      </c>
      <c r="E23" s="20">
        <f>SUMIFS(Inputs!H6:H45,Inputs!D6:D45,B23)</f>
        <v/>
      </c>
      <c r="F23" s="20">
        <f>E23-D23</f>
        <v/>
      </c>
      <c r="G23" s="21">
        <f>IFERROR(E23/D23,0)</f>
        <v/>
      </c>
      <c r="H23" s="20">
        <f>SUMIFS(Inputs!I6:I45,Inputs!D6:D45,B23)</f>
        <v/>
      </c>
      <c r="I23" s="22">
        <f>IFERROR(H23/E23,0)</f>
        <v/>
      </c>
      <c r="J23" s="21">
        <f>IFERROR((H23*Assumptions!$C$6-E23)/E23,0)</f>
        <v/>
      </c>
    </row>
    <row r="24">
      <c r="B24" s="18" t="inlineStr">
        <is>
          <t>Influencer</t>
        </is>
      </c>
      <c r="C24" s="19">
        <f>COUNTIFS(Inputs!D6:D45,B24)</f>
        <v/>
      </c>
      <c r="D24" s="20">
        <f>SUMIFS(Inputs!G6:G45,Inputs!D6:D45,B24)</f>
        <v/>
      </c>
      <c r="E24" s="20">
        <f>SUMIFS(Inputs!H6:H45,Inputs!D6:D45,B24)</f>
        <v/>
      </c>
      <c r="F24" s="20">
        <f>E24-D24</f>
        <v/>
      </c>
      <c r="G24" s="21">
        <f>IFERROR(E24/D24,0)</f>
        <v/>
      </c>
      <c r="H24" s="20">
        <f>SUMIFS(Inputs!I6:I45,Inputs!D6:D45,B24)</f>
        <v/>
      </c>
      <c r="I24" s="22">
        <f>IFERROR(H24/E24,0)</f>
        <v/>
      </c>
      <c r="J24" s="21">
        <f>IFERROR((H24*Assumptions!$C$6-E24)/E24,0)</f>
        <v/>
      </c>
    </row>
    <row r="25">
      <c r="B25" s="18" t="inlineStr">
        <is>
          <t>CRM / Email</t>
        </is>
      </c>
      <c r="C25" s="19">
        <f>COUNTIFS(Inputs!D6:D45,B25)</f>
        <v/>
      </c>
      <c r="D25" s="20">
        <f>SUMIFS(Inputs!G6:G45,Inputs!D6:D45,B25)</f>
        <v/>
      </c>
      <c r="E25" s="20">
        <f>SUMIFS(Inputs!H6:H45,Inputs!D6:D45,B25)</f>
        <v/>
      </c>
      <c r="F25" s="20">
        <f>E25-D25</f>
        <v/>
      </c>
      <c r="G25" s="21">
        <f>IFERROR(E25/D25,0)</f>
        <v/>
      </c>
      <c r="H25" s="20">
        <f>SUMIFS(Inputs!I6:I45,Inputs!D6:D45,B25)</f>
        <v/>
      </c>
      <c r="I25" s="22">
        <f>IFERROR(H25/E25,0)</f>
        <v/>
      </c>
      <c r="J25" s="21">
        <f>IFERROR((H25*Assumptions!$C$6-E25)/E25,0)</f>
        <v/>
      </c>
    </row>
    <row r="26">
      <c r="B26" s="18" t="inlineStr">
        <is>
          <t>SMS / Push</t>
        </is>
      </c>
      <c r="C26" s="19">
        <f>COUNTIFS(Inputs!D6:D45,B26)</f>
        <v/>
      </c>
      <c r="D26" s="20">
        <f>SUMIFS(Inputs!G6:G45,Inputs!D6:D45,B26)</f>
        <v/>
      </c>
      <c r="E26" s="20">
        <f>SUMIFS(Inputs!H6:H45,Inputs!D6:D45,B26)</f>
        <v/>
      </c>
      <c r="F26" s="20">
        <f>E26-D26</f>
        <v/>
      </c>
      <c r="G26" s="21">
        <f>IFERROR(E26/D26,0)</f>
        <v/>
      </c>
      <c r="H26" s="20">
        <f>SUMIFS(Inputs!I6:I45,Inputs!D6:D45,B26)</f>
        <v/>
      </c>
      <c r="I26" s="22">
        <f>IFERROR(H26/E26,0)</f>
        <v/>
      </c>
      <c r="J26" s="21">
        <f>IFERROR((H26*Assumptions!$C$6-E26)/E26,0)</f>
        <v/>
      </c>
    </row>
    <row r="27">
      <c r="B27" s="18" t="inlineStr">
        <is>
          <t>Aggregator Ads</t>
        </is>
      </c>
      <c r="C27" s="19">
        <f>COUNTIFS(Inputs!D6:D45,B27)</f>
        <v/>
      </c>
      <c r="D27" s="20">
        <f>SUMIFS(Inputs!G6:G45,Inputs!D6:D45,B27)</f>
        <v/>
      </c>
      <c r="E27" s="20">
        <f>SUMIFS(Inputs!H6:H45,Inputs!D6:D45,B27)</f>
        <v/>
      </c>
      <c r="F27" s="20">
        <f>E27-D27</f>
        <v/>
      </c>
      <c r="G27" s="21">
        <f>IFERROR(E27/D27,0)</f>
        <v/>
      </c>
      <c r="H27" s="20">
        <f>SUMIFS(Inputs!I6:I45,Inputs!D6:D45,B27)</f>
        <v/>
      </c>
      <c r="I27" s="22">
        <f>IFERROR(H27/E27,0)</f>
        <v/>
      </c>
      <c r="J27" s="21">
        <f>IFERROR((H27*Assumptions!$C$6-E27)/E27,0)</f>
        <v/>
      </c>
    </row>
    <row r="28">
      <c r="B28" s="18" t="inlineStr">
        <is>
          <t>OOH</t>
        </is>
      </c>
      <c r="C28" s="19">
        <f>COUNTIFS(Inputs!D6:D45,B28)</f>
        <v/>
      </c>
      <c r="D28" s="20">
        <f>SUMIFS(Inputs!G6:G45,Inputs!D6:D45,B28)</f>
        <v/>
      </c>
      <c r="E28" s="20">
        <f>SUMIFS(Inputs!H6:H45,Inputs!D6:D45,B28)</f>
        <v/>
      </c>
      <c r="F28" s="20">
        <f>E28-D28</f>
        <v/>
      </c>
      <c r="G28" s="21">
        <f>IFERROR(E28/D28,0)</f>
        <v/>
      </c>
      <c r="H28" s="20">
        <f>SUMIFS(Inputs!I6:I45,Inputs!D6:D45,B28)</f>
        <v/>
      </c>
      <c r="I28" s="22">
        <f>IFERROR(H28/E28,0)</f>
        <v/>
      </c>
      <c r="J28" s="21">
        <f>IFERROR((H28*Assumptions!$C$6-E28)/E28,0)</f>
        <v/>
      </c>
    </row>
    <row r="29">
      <c r="B29" s="18" t="inlineStr">
        <is>
          <t>Local / Hyperlocal</t>
        </is>
      </c>
      <c r="C29" s="19">
        <f>COUNTIFS(Inputs!D6:D45,B29)</f>
        <v/>
      </c>
      <c r="D29" s="20">
        <f>SUMIFS(Inputs!G6:G45,Inputs!D6:D45,B29)</f>
        <v/>
      </c>
      <c r="E29" s="20">
        <f>SUMIFS(Inputs!H6:H45,Inputs!D6:D45,B29)</f>
        <v/>
      </c>
      <c r="F29" s="20">
        <f>E29-D29</f>
        <v/>
      </c>
      <c r="G29" s="21">
        <f>IFERROR(E29/D29,0)</f>
        <v/>
      </c>
      <c r="H29" s="20">
        <f>SUMIFS(Inputs!I6:I45,Inputs!D6:D45,B29)</f>
        <v/>
      </c>
      <c r="I29" s="22">
        <f>IFERROR(H29/E29,0)</f>
        <v/>
      </c>
      <c r="J29" s="21">
        <f>IFERROR((H29*Assumptions!$C$6-E29)/E29,0)</f>
        <v/>
      </c>
    </row>
    <row r="30">
      <c r="B30" s="18" t="inlineStr">
        <is>
          <t>PR / Events</t>
        </is>
      </c>
      <c r="C30" s="19">
        <f>COUNTIFS(Inputs!D6:D45,B30)</f>
        <v/>
      </c>
      <c r="D30" s="20">
        <f>SUMIFS(Inputs!G6:G45,Inputs!D6:D45,B30)</f>
        <v/>
      </c>
      <c r="E30" s="20">
        <f>SUMIFS(Inputs!H6:H45,Inputs!D6:D45,B30)</f>
        <v/>
      </c>
      <c r="F30" s="20">
        <f>E30-D30</f>
        <v/>
      </c>
      <c r="G30" s="21">
        <f>IFERROR(E30/D30,0)</f>
        <v/>
      </c>
      <c r="H30" s="20">
        <f>SUMIFS(Inputs!I6:I45,Inputs!D6:D45,B30)</f>
        <v/>
      </c>
      <c r="I30" s="22">
        <f>IFERROR(H30/E30,0)</f>
        <v/>
      </c>
      <c r="J30" s="21">
        <f>IFERROR((H30*Assumptions!$C$6-E30)/E30,0)</f>
        <v/>
      </c>
    </row>
    <row r="31">
      <c r="B31" s="18" t="inlineStr">
        <is>
          <t>SEO / Content</t>
        </is>
      </c>
      <c r="C31" s="19">
        <f>COUNTIFS(Inputs!D6:D45,B31)</f>
        <v/>
      </c>
      <c r="D31" s="20">
        <f>SUMIFS(Inputs!G6:G45,Inputs!D6:D45,B31)</f>
        <v/>
      </c>
      <c r="E31" s="20">
        <f>SUMIFS(Inputs!H6:H45,Inputs!D6:D45,B31)</f>
        <v/>
      </c>
      <c r="F31" s="20">
        <f>E31-D31</f>
        <v/>
      </c>
      <c r="G31" s="21">
        <f>IFERROR(E31/D31,0)</f>
        <v/>
      </c>
      <c r="H31" s="20">
        <f>SUMIFS(Inputs!I6:I45,Inputs!D6:D45,B31)</f>
        <v/>
      </c>
      <c r="I31" s="22">
        <f>IFERROR(H31/E31,0)</f>
        <v/>
      </c>
      <c r="J31" s="21">
        <f>IFERROR((H31*Assumptions!$C$6-E31)/E31,0)</f>
        <v/>
      </c>
    </row>
    <row r="32">
      <c r="B32" s="18" t="inlineStr">
        <is>
          <t>Affiliate</t>
        </is>
      </c>
      <c r="C32" s="19">
        <f>COUNTIFS(Inputs!D6:D45,B32)</f>
        <v/>
      </c>
      <c r="D32" s="20">
        <f>SUMIFS(Inputs!G6:G45,Inputs!D6:D45,B32)</f>
        <v/>
      </c>
      <c r="E32" s="20">
        <f>SUMIFS(Inputs!H6:H45,Inputs!D6:D45,B32)</f>
        <v/>
      </c>
      <c r="F32" s="20">
        <f>E32-D32</f>
        <v/>
      </c>
      <c r="G32" s="21">
        <f>IFERROR(E32/D32,0)</f>
        <v/>
      </c>
      <c r="H32" s="20">
        <f>SUMIFS(Inputs!I6:I45,Inputs!D6:D45,B32)</f>
        <v/>
      </c>
      <c r="I32" s="22">
        <f>IFERROR(H32/E32,0)</f>
        <v/>
      </c>
      <c r="J32" s="21">
        <f>IFERROR((H32*Assumptions!$C$6-E32)/E32,0)</f>
        <v/>
      </c>
    </row>
    <row r="35" ht="22" customHeight="1">
      <c r="A35" s="4" t="inlineStr">
        <is>
          <t>ANNUAL TOTALS</t>
        </is>
      </c>
    </row>
    <row r="36" ht="22" customHeight="1">
      <c r="B36" s="11" t="inlineStr">
        <is>
          <t>Total</t>
        </is>
      </c>
      <c r="C36" s="11" t="inlineStr">
        <is>
          <t>Value</t>
        </is>
      </c>
      <c r="D36" s="11" t="inlineStr">
        <is>
          <t>vs Annual budget</t>
        </is>
      </c>
    </row>
    <row r="37">
      <c r="B37" s="18" t="inlineStr">
        <is>
          <t>Total planned</t>
        </is>
      </c>
      <c r="C37" s="20">
        <f>SUM(Inputs!G6:G45)</f>
        <v/>
      </c>
      <c r="D37" s="19" t="inlineStr"/>
    </row>
    <row r="38">
      <c r="B38" s="18" t="inlineStr">
        <is>
          <t>Total actual</t>
        </is>
      </c>
      <c r="C38" s="20">
        <f>SUM(Inputs!H6:H45)</f>
        <v/>
      </c>
      <c r="D38" s="21">
        <f>IFERROR(C38/Assumptions!$C$5,0)</f>
        <v/>
      </c>
    </row>
    <row r="39">
      <c r="B39" s="18" t="inlineStr">
        <is>
          <t>Total variance</t>
        </is>
      </c>
      <c r="C39" s="20">
        <f>C38-C37</f>
        <v/>
      </c>
      <c r="D39" s="21">
        <f>IFERROR((C38-C37)/Assumptions!$C$5,0)</f>
        <v/>
      </c>
    </row>
    <row r="40">
      <c r="B40" s="18" t="inlineStr">
        <is>
          <t>Annual revenue tagged</t>
        </is>
      </c>
      <c r="C40" s="20">
        <f>SUM(Inputs!I6:I45)</f>
        <v/>
      </c>
      <c r="D40" s="19" t="inlineStr"/>
    </row>
    <row r="41">
      <c r="B41" s="18" t="inlineStr">
        <is>
          <t>Blended ROAS (tagged only)</t>
        </is>
      </c>
      <c r="C41" s="22">
        <f>IFERROR(C40/C38,0)</f>
        <v/>
      </c>
      <c r="D41" s="19" t="inlineStr"/>
    </row>
    <row r="42">
      <c r="B42" s="18" t="inlineStr">
        <is>
          <t>Contribution-margin ROI</t>
        </is>
      </c>
      <c r="C42" s="21">
        <f>IFERROR((C40*Assumptions!$C$6-C38)/C38,0)</f>
        <v/>
      </c>
      <c r="D42" s="19" t="inlineStr"/>
    </row>
  </sheetData>
  <mergeCells count="5">
    <mergeCell ref="A35:N35"/>
    <mergeCell ref="A4:N4"/>
    <mergeCell ref="A20:N20"/>
    <mergeCell ref="A2:N2"/>
    <mergeCell ref="A1:N1"/>
  </mergeCells>
  <conditionalFormatting sqref="F6:F17">
    <cfRule type="cellIs" priority="1" operator="greaterThan" dxfId="2" stopIfTrue="0">
      <formula>0</formula>
    </cfRule>
  </conditionalFormatting>
  <conditionalFormatting sqref="D6:D17">
    <cfRule type="dataBar" priority="2">
      <dataBar showValue="1">
        <cfvo type="min"/>
        <cfvo type="max"/>
        <color rgb="00C9A961"/>
      </dataBar>
    </cfRule>
  </conditionalFormatting>
  <conditionalFormatting sqref="F22:F32">
    <cfRule type="cellIs" priority="3" operator="greaterThan" dxfId="2" stopIfTrue="0">
      <formula>0</formula>
    </cfRule>
  </conditionalFormatting>
  <conditionalFormatting sqref="D22:D32">
    <cfRule type="dataBar" priority="4">
      <dataBar showValue="1">
        <cfvo type="min"/>
        <cfvo type="max"/>
        <color rgb="00C9A961"/>
      </dataBar>
    </cfRule>
  </conditionalFormatting>
  <conditionalFormatting sqref="I22:I32">
    <cfRule type="cellIs" priority="5" operator="lessThan" dxfId="2" stopIfTrue="0">
      <formula>2.0</formula>
    </cfRule>
  </conditionalFormatting>
  <conditionalFormatting sqref="J22:J32">
    <cfRule type="cellIs" priority="6" operator="lessThan" dxfId="2" stopIfTrue="0">
      <formula>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Budget integrity and overspend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1" t="inlineStr">
        <is>
          <t>#</t>
        </is>
      </c>
      <c r="C5" s="11" t="inlineStr">
        <is>
          <t>Check</t>
        </is>
      </c>
      <c r="D5" s="11" t="inlineStr">
        <is>
          <t>Status</t>
        </is>
      </c>
      <c r="E5" s="11" t="inlineStr">
        <is>
          <t>Value</t>
        </is>
      </c>
      <c r="F5" s="11" t="inlineStr">
        <is>
          <t>Threshold</t>
        </is>
      </c>
      <c r="G5" s="11" t="inlineStr">
        <is>
          <t>Action</t>
        </is>
      </c>
    </row>
    <row r="6" ht="30" customHeight="1">
      <c r="B6" s="23" t="n">
        <v>1</v>
      </c>
      <c r="C6" s="23" t="inlineStr">
        <is>
          <t>Every line has a month</t>
        </is>
      </c>
      <c r="D6" s="23">
        <f>IF(E6=F6,"OK","REVIEW")</f>
        <v/>
      </c>
      <c r="E6" s="24">
        <f>SUMPRODUCT((Inputs!B6:B45&lt;&gt;"")*(Inputs!C6:C45=""))</f>
        <v/>
      </c>
      <c r="F6" s="24" t="n">
        <v>0</v>
      </c>
      <c r="G6" s="23" t="inlineStr">
        <is>
          <t>Set the month for every line.</t>
        </is>
      </c>
    </row>
    <row r="7" ht="30" customHeight="1">
      <c r="B7" s="23" t="n">
        <v>2</v>
      </c>
      <c r="C7" s="23" t="inlineStr">
        <is>
          <t>Every line has a channel</t>
        </is>
      </c>
      <c r="D7" s="23">
        <f>IF(E7=F7,"OK","REVIEW")</f>
        <v/>
      </c>
      <c r="E7" s="24">
        <f>SUMPRODUCT((Inputs!B6:B45&lt;&gt;"")*(Inputs!D6:D45=""))</f>
        <v/>
      </c>
      <c r="F7" s="24" t="n">
        <v>0</v>
      </c>
      <c r="G7" s="23" t="inlineStr">
        <is>
          <t>Choose a channel for every line.</t>
        </is>
      </c>
    </row>
    <row r="8" ht="30" customHeight="1">
      <c r="B8" s="23" t="n">
        <v>3</v>
      </c>
      <c r="C8" s="23" t="inlineStr">
        <is>
          <t>Every line has an owner</t>
        </is>
      </c>
      <c r="D8" s="23">
        <f>IF(E8=F8,"OK","REVIEW")</f>
        <v/>
      </c>
      <c r="E8" s="24">
        <f>SUMPRODUCT((Inputs!B6:B45&lt;&gt;"")*(Inputs!F6:F45=""))</f>
        <v/>
      </c>
      <c r="F8" s="24" t="n">
        <v>0</v>
      </c>
      <c r="G8" s="23" t="inlineStr">
        <is>
          <t>Set an owner for accountability.</t>
        </is>
      </c>
    </row>
    <row r="9" ht="30" customHeight="1">
      <c r="B9" s="23" t="n">
        <v>4</v>
      </c>
      <c r="C9" s="23" t="inlineStr">
        <is>
          <t>Annual planned ≤ annual budget</t>
        </is>
      </c>
      <c r="D9" s="23">
        <f>IF(E9&lt;=F9,"OK","REVIEW")</f>
        <v/>
      </c>
      <c r="E9" s="25">
        <f>SUM(Inputs!G6:G45)</f>
        <v/>
      </c>
      <c r="F9" s="25">
        <f>Assumptions!$C$5</f>
        <v/>
      </c>
      <c r="G9" s="23" t="inlineStr">
        <is>
          <t>Loaded plan exceeds annual budget — re-cut the plan.</t>
        </is>
      </c>
    </row>
    <row r="10" ht="30" customHeight="1">
      <c r="B10" s="23" t="n">
        <v>5</v>
      </c>
      <c r="C10" s="23" t="inlineStr">
        <is>
          <t>Annual actual ≤ overspend tolerance</t>
        </is>
      </c>
      <c r="D10" s="23">
        <f>IF(E10&lt;=F10,"OK","REVIEW")</f>
        <v/>
      </c>
      <c r="E10" s="25">
        <f>SUM(Inputs!H6:H45)</f>
        <v/>
      </c>
      <c r="F10" s="25">
        <f>=Assumptions!$C$5*Assumptions!$C$8</f>
        <v/>
      </c>
      <c r="G10" s="23" t="inlineStr">
        <is>
          <t>Actual is breaching tolerance — pause discretionary lines.</t>
        </is>
      </c>
    </row>
    <row r="11" ht="30" customHeight="1">
      <c r="B11" s="23" t="n">
        <v>6</v>
      </c>
      <c r="C11" s="23" t="inlineStr">
        <is>
          <t>Blended ROAS ≥ floor (where revenue is tagged)</t>
        </is>
      </c>
      <c r="D11" s="23">
        <f>IF(E11&gt;=F11,"OK","REVIEW")</f>
        <v/>
      </c>
      <c r="E11" s="26">
        <f>IFERROR(SUM(Inputs!I6:I45)/SUMIFS(Inputs!H6:H45,Inputs!I6:I45,"&gt;0"),0)</f>
        <v/>
      </c>
      <c r="F11" s="26">
        <f>Assumptions!$C$7</f>
        <v/>
      </c>
      <c r="G11" s="23" t="inlineStr">
        <is>
          <t>Below floor — re-prioritise spend to top channels.</t>
        </is>
      </c>
    </row>
    <row r="12" ht="30" customHeight="1">
      <c r="B12" s="23" t="n">
        <v>7</v>
      </c>
      <c r="C12" s="23" t="inlineStr">
        <is>
          <t>Contribution-margin ROI ≥ floor</t>
        </is>
      </c>
      <c r="D12" s="23">
        <f>IF(E12&gt;=F12,"OK","REVIEW")</f>
        <v/>
      </c>
      <c r="E12" s="27">
        <f>IFERROR((SUM(Inputs!I6:I45)*Assumptions!$C$6-SUM(Inputs!H6:H45))/SUM(Inputs!H6:H45),0)</f>
        <v/>
      </c>
      <c r="F12" s="27">
        <f>Assumptions!$C$9</f>
        <v/>
      </c>
      <c r="G12" s="23" t="inlineStr">
        <is>
          <t>Negative contribution ROI is unsustainable.</t>
        </is>
      </c>
    </row>
    <row r="13" ht="30" customHeight="1">
      <c r="B13" s="23" t="n">
        <v>8</v>
      </c>
      <c r="C13" s="23" t="inlineStr">
        <is>
          <t>No duplicate IDs</t>
        </is>
      </c>
      <c r="D13" s="23">
        <f>IF(E13=F13,"OK","REVIEW")</f>
        <v/>
      </c>
      <c r="E13" s="28">
        <f>SUMPRODUCT((Inputs!B6:B45&lt;&gt;"")/COUNTIF(Inputs!B6:B45,Inputs!B6:B45&amp;""))</f>
        <v/>
      </c>
      <c r="F13" s="28">
        <f>=COUNTA(Inputs!B6:B45)</f>
        <v/>
      </c>
      <c r="G13" s="23" t="inlineStr">
        <is>
          <t>Duplicate IDs corrupt rollups.</t>
        </is>
      </c>
    </row>
  </sheetData>
  <mergeCells count="3">
    <mergeCell ref="A4:N4"/>
    <mergeCell ref="A2:N2"/>
    <mergeCell ref="A1:N1"/>
  </mergeCells>
  <conditionalFormatting sqref="D6:D13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1" t="inlineStr">
        <is>
          <t>Driver</t>
        </is>
      </c>
      <c r="C5" s="11" t="inlineStr">
        <is>
          <t>Base case</t>
        </is>
      </c>
      <c r="D5" s="11" t="inlineStr">
        <is>
          <t>Conservative</t>
        </is>
      </c>
      <c r="E5" s="11" t="inlineStr">
        <is>
          <t>Aggressive</t>
        </is>
      </c>
      <c r="F5" s="11" t="inlineStr">
        <is>
          <t>Unit</t>
        </is>
      </c>
      <c r="G5" s="11" t="inlineStr">
        <is>
          <t>Notes</t>
        </is>
      </c>
    </row>
    <row r="6" ht="26" customHeight="1">
      <c r="B6" s="18" t="inlineStr">
        <is>
          <t>Annual budget</t>
        </is>
      </c>
      <c r="C6" s="29" t="n">
        <v>700000</v>
      </c>
      <c r="D6" s="29" t="n">
        <v>600000</v>
      </c>
      <c r="E6" s="29" t="n">
        <v>850000</v>
      </c>
      <c r="F6" s="19" t="inlineStr">
        <is>
          <t>AED</t>
        </is>
      </c>
      <c r="G6" s="23" t="inlineStr">
        <is>
          <t>Top-line planning constraint.</t>
        </is>
      </c>
    </row>
    <row r="7" ht="26" customHeight="1">
      <c r="B7" s="18" t="inlineStr">
        <is>
          <t>Gross margin</t>
        </is>
      </c>
      <c r="C7" s="30" t="n">
        <v>0.68</v>
      </c>
      <c r="D7" s="30" t="n">
        <v>0.62</v>
      </c>
      <c r="E7" s="30" t="n">
        <v>0.72</v>
      </c>
      <c r="F7" s="19" t="inlineStr">
        <is>
          <t>%</t>
        </is>
      </c>
      <c r="G7" s="23" t="inlineStr">
        <is>
          <t>Drives contribution ROI.</t>
        </is>
      </c>
    </row>
    <row r="8" ht="26" customHeight="1">
      <c r="B8" s="18" t="inlineStr">
        <is>
          <t>Blended ROAS</t>
        </is>
      </c>
      <c r="C8" s="29" t="n">
        <v>3</v>
      </c>
      <c r="D8" s="29" t="n">
        <v>2</v>
      </c>
      <c r="E8" s="29" t="n">
        <v>4</v>
      </c>
      <c r="F8" s="19" t="inlineStr">
        <is>
          <t>x</t>
        </is>
      </c>
      <c r="G8" s="23" t="inlineStr">
        <is>
          <t>What you can defend to finance.</t>
        </is>
      </c>
    </row>
    <row r="9" ht="26" customHeight="1">
      <c r="B9" s="18" t="inlineStr">
        <is>
          <t>Spend pacing (% loaded)</t>
        </is>
      </c>
      <c r="C9" s="29" t="n">
        <v>1</v>
      </c>
      <c r="D9" s="29" t="n">
        <v>0.85</v>
      </c>
      <c r="E9" s="29" t="n">
        <v>1.05</v>
      </c>
      <c r="F9" s="19" t="inlineStr">
        <is>
          <t>x</t>
        </is>
      </c>
      <c r="G9" s="23" t="inlineStr">
        <is>
          <t>How much of the plan is loaded today.</t>
        </is>
      </c>
    </row>
    <row r="11" ht="22" customHeight="1">
      <c r="A11" s="4" t="inlineStr">
        <is>
          <t>READING THE SCENARIOS</t>
        </is>
      </c>
    </row>
    <row r="12">
      <c r="B12" s="31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2" t="inlineStr">
        <is>
          <t>•</t>
        </is>
      </c>
      <c r="C17" s="10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2" t="inlineStr">
        <is>
          <t>•</t>
        </is>
      </c>
      <c r="C18" s="10" t="inlineStr">
        <is>
          <t>If we are tracking above the base case, do not unlock aggressive spend until the third consecutive review cycle confirms the trend.</t>
        </is>
      </c>
    </row>
    <row r="19" ht="32" customHeight="1">
      <c r="B19" s="32" t="inlineStr">
        <is>
          <t>•</t>
        </is>
      </c>
      <c r="C19" s="10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1" t="inlineStr">
        <is>
          <t>#</t>
        </is>
      </c>
      <c r="C5" s="11" t="inlineStr">
        <is>
          <t>Action / decision</t>
        </is>
      </c>
      <c r="D5" s="11" t="inlineStr">
        <is>
          <t>Owner</t>
        </is>
      </c>
      <c r="E5" s="11" t="inlineStr">
        <is>
          <t>Priority</t>
        </is>
      </c>
      <c r="F5" s="11" t="inlineStr">
        <is>
          <t>Due date</t>
        </is>
      </c>
      <c r="G5" s="11" t="inlineStr">
        <is>
          <t>Status</t>
        </is>
      </c>
      <c r="H5" s="11" t="inlineStr">
        <is>
          <t>Expected impact</t>
        </is>
      </c>
    </row>
    <row r="6" ht="30" customHeight="1">
      <c r="B6" s="23" t="n">
        <v>1</v>
      </c>
      <c r="C6" s="23" t="inlineStr">
        <is>
          <t>Tighten weekly performance review cadence with operations lead</t>
        </is>
      </c>
      <c r="D6" s="12" t="inlineStr">
        <is>
          <t>Marketing Lead</t>
        </is>
      </c>
      <c r="E6" s="12" t="inlineStr">
        <is>
          <t>High</t>
        </is>
      </c>
      <c r="F6" s="12" t="inlineStr">
        <is>
          <t>Next Monday</t>
        </is>
      </c>
      <c r="G6" s="12" t="inlineStr">
        <is>
          <t>Open</t>
        </is>
      </c>
      <c r="H6" s="23" t="inlineStr">
        <is>
          <t>Faster spotting of channel drift; reduces overspend risk</t>
        </is>
      </c>
    </row>
    <row r="7" ht="30" customHeight="1">
      <c r="B7" s="23" t="n">
        <v>2</v>
      </c>
      <c r="C7" s="23" t="inlineStr">
        <is>
          <t>Re-baseline CAC target against last 90 days; replace stale assumption</t>
        </is>
      </c>
      <c r="D7" s="12" t="inlineStr">
        <is>
          <t>Founder</t>
        </is>
      </c>
      <c r="E7" s="12" t="inlineStr">
        <is>
          <t>High</t>
        </is>
      </c>
      <c r="F7" s="12" t="inlineStr">
        <is>
          <t>This week</t>
        </is>
      </c>
      <c r="G7" s="12" t="inlineStr">
        <is>
          <t>In progress</t>
        </is>
      </c>
      <c r="H7" s="23" t="inlineStr">
        <is>
          <t>Budget decisions that match current reality</t>
        </is>
      </c>
    </row>
    <row r="8" ht="30" customHeight="1">
      <c r="B8" s="23" t="n">
        <v>3</v>
      </c>
      <c r="C8" s="23" t="inlineStr">
        <is>
          <t>Audit delivery platform menu photography vs in-store standard</t>
        </is>
      </c>
      <c r="D8" s="12" t="inlineStr">
        <is>
          <t>Brand Lead</t>
        </is>
      </c>
      <c r="E8" s="12" t="inlineStr">
        <is>
          <t>Medium</t>
        </is>
      </c>
      <c r="F8" s="12" t="inlineStr">
        <is>
          <t>Within 2 weeks</t>
        </is>
      </c>
      <c r="G8" s="12" t="inlineStr">
        <is>
          <t>Open</t>
        </is>
      </c>
      <c r="H8" s="23" t="inlineStr">
        <is>
          <t>Higher menu CTR; better delivery conversion</t>
        </is>
      </c>
    </row>
    <row r="9" ht="30" customHeight="1">
      <c r="B9" s="23" t="n">
        <v>4</v>
      </c>
      <c r="C9" s="23" t="inlineStr">
        <is>
          <t>Stand up monthly review pack using this workbook as the source</t>
        </is>
      </c>
      <c r="D9" s="12" t="inlineStr">
        <is>
          <t>Ops Lead</t>
        </is>
      </c>
      <c r="E9" s="12" t="inlineStr">
        <is>
          <t>Medium</t>
        </is>
      </c>
      <c r="F9" s="12" t="inlineStr">
        <is>
          <t>Next 30 days</t>
        </is>
      </c>
      <c r="G9" s="12" t="inlineStr">
        <is>
          <t>Open</t>
        </is>
      </c>
      <c r="H9" s="23" t="inlineStr">
        <is>
          <t>Faster decisions, fewer reactive moves</t>
        </is>
      </c>
    </row>
    <row r="10" ht="24" customHeight="1">
      <c r="B10" s="23" t="n"/>
      <c r="C10" s="23" t="n"/>
      <c r="D10" s="12" t="n"/>
      <c r="E10" s="12" t="n"/>
      <c r="F10" s="12" t="n"/>
      <c r="G10" s="12" t="n"/>
      <c r="H10" s="23" t="n"/>
    </row>
    <row r="11" ht="24" customHeight="1">
      <c r="B11" s="23" t="n"/>
      <c r="C11" s="23" t="n"/>
      <c r="D11" s="12" t="n"/>
      <c r="E11" s="12" t="n"/>
      <c r="F11" s="12" t="n"/>
      <c r="G11" s="12" t="n"/>
      <c r="H11" s="23" t="n"/>
    </row>
    <row r="12" ht="24" customHeight="1">
      <c r="B12" s="23" t="n"/>
      <c r="C12" s="23" t="n"/>
      <c r="D12" s="12" t="n"/>
      <c r="E12" s="12" t="n"/>
      <c r="F12" s="12" t="n"/>
      <c r="G12" s="12" t="n"/>
      <c r="H12" s="23" t="n"/>
    </row>
    <row r="13" ht="24" customHeight="1">
      <c r="B13" s="23" t="n"/>
      <c r="C13" s="23" t="n"/>
      <c r="D13" s="12" t="n"/>
      <c r="E13" s="12" t="n"/>
      <c r="F13" s="12" t="n"/>
      <c r="G13" s="12" t="n"/>
      <c r="H13" s="23" t="n"/>
    </row>
    <row r="14" ht="24" customHeight="1">
      <c r="B14" s="23" t="n"/>
      <c r="C14" s="23" t="n"/>
      <c r="D14" s="12" t="n"/>
      <c r="E14" s="12" t="n"/>
      <c r="F14" s="12" t="n"/>
      <c r="G14" s="12" t="n"/>
      <c r="H14" s="23" t="n"/>
    </row>
    <row r="15" ht="24" customHeight="1">
      <c r="B15" s="23" t="n"/>
      <c r="C15" s="23" t="n"/>
      <c r="D15" s="12" t="n"/>
      <c r="E15" s="12" t="n"/>
      <c r="F15" s="12" t="n"/>
      <c r="G15" s="12" t="n"/>
      <c r="H15" s="23" t="n"/>
    </row>
    <row r="16" ht="24" customHeight="1">
      <c r="B16" s="23" t="n"/>
      <c r="C16" s="23" t="n"/>
      <c r="D16" s="12" t="n"/>
      <c r="E16" s="12" t="n"/>
      <c r="F16" s="12" t="n"/>
      <c r="G16" s="12" t="n"/>
      <c r="H16" s="23" t="n"/>
    </row>
    <row r="17" ht="24" customHeight="1">
      <c r="B17" s="23" t="n"/>
      <c r="C17" s="23" t="n"/>
      <c r="D17" s="12" t="n"/>
      <c r="E17" s="12" t="n"/>
      <c r="F17" s="12" t="n"/>
      <c r="G17" s="12" t="n"/>
      <c r="H17" s="23" t="n"/>
    </row>
    <row r="18" ht="24" customHeight="1">
      <c r="B18" s="23" t="n"/>
      <c r="C18" s="23" t="n"/>
      <c r="D18" s="12" t="n"/>
      <c r="E18" s="12" t="n"/>
      <c r="F18" s="12" t="n"/>
      <c r="G18" s="12" t="n"/>
      <c r="H18" s="23" t="n"/>
    </row>
    <row r="19" ht="24" customHeight="1">
      <c r="B19" s="23" t="n"/>
      <c r="C19" s="23" t="n"/>
      <c r="D19" s="12" t="n"/>
      <c r="E19" s="12" t="n"/>
      <c r="F19" s="12" t="n"/>
      <c r="G19" s="12" t="n"/>
      <c r="H19" s="23" t="n"/>
    </row>
    <row r="20" ht="24" customHeight="1">
      <c r="B20" s="23" t="n"/>
      <c r="C20" s="23" t="n"/>
      <c r="D20" s="12" t="n"/>
      <c r="E20" s="12" t="n"/>
      <c r="F20" s="12" t="n"/>
      <c r="G20" s="12" t="n"/>
      <c r="H20" s="23" t="n"/>
    </row>
    <row r="21" ht="24" customHeight="1">
      <c r="B21" s="23" t="n"/>
      <c r="C21" s="23" t="n"/>
      <c r="D21" s="12" t="n"/>
      <c r="E21" s="12" t="n"/>
      <c r="F21" s="12" t="n"/>
      <c r="G21" s="12" t="n"/>
      <c r="H21" s="23" t="n"/>
    </row>
    <row r="22" ht="24" customHeight="1">
      <c r="B22" s="23" t="n"/>
      <c r="C22" s="23" t="n"/>
      <c r="D22" s="12" t="n"/>
      <c r="E22" s="12" t="n"/>
      <c r="F22" s="12" t="n"/>
      <c r="G22" s="12" t="n"/>
      <c r="H22" s="23" t="n"/>
    </row>
    <row r="23" ht="24" customHeight="1">
      <c r="B23" s="23" t="n"/>
      <c r="C23" s="23" t="n"/>
      <c r="D23" s="12" t="n"/>
      <c r="E23" s="12" t="n"/>
      <c r="F23" s="12" t="n"/>
      <c r="G23" s="12" t="n"/>
      <c r="H23" s="23" t="n"/>
    </row>
    <row r="24" ht="24" customHeight="1">
      <c r="B24" s="23" t="n"/>
      <c r="C24" s="23" t="n"/>
      <c r="D24" s="12" t="n"/>
      <c r="E24" s="12" t="n"/>
      <c r="F24" s="12" t="n"/>
      <c r="G24" s="12" t="n"/>
      <c r="H24" s="23" t="n"/>
    </row>
    <row r="25" ht="24" customHeight="1">
      <c r="B25" s="23" t="n"/>
      <c r="C25" s="23" t="n"/>
      <c r="D25" s="12" t="n"/>
      <c r="E25" s="12" t="n"/>
      <c r="F25" s="12" t="n"/>
      <c r="G25" s="12" t="n"/>
      <c r="H25" s="23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1" t="inlineStr">
        <is>
          <t>Assumption</t>
        </is>
      </c>
      <c r="C4" s="11" t="inlineStr">
        <is>
          <t>Value</t>
        </is>
      </c>
      <c r="D4" s="11" t="inlineStr">
        <is>
          <t>Unit</t>
        </is>
      </c>
      <c r="E4" s="11" t="inlineStr">
        <is>
          <t>Why it matters</t>
        </is>
      </c>
    </row>
    <row r="5" ht="24" customHeight="1">
      <c r="B5" s="18" t="inlineStr">
        <is>
          <t>Reporting currency</t>
        </is>
      </c>
      <c r="C5" s="15" t="inlineStr">
        <is>
          <t>AED</t>
        </is>
      </c>
      <c r="D5" s="19" t="inlineStr">
        <is>
          <t>AED</t>
        </is>
      </c>
      <c r="E5" s="23" t="inlineStr">
        <is>
          <t>Replace 'AED' with your reporting currency.</t>
        </is>
      </c>
    </row>
    <row r="6" ht="24" customHeight="1">
      <c r="B6" s="18" t="inlineStr">
        <is>
          <t>Annual marketing budget</t>
        </is>
      </c>
      <c r="C6" s="15" t="n">
        <v>700000</v>
      </c>
      <c r="D6" s="19" t="inlineStr">
        <is>
          <t>AED</t>
        </is>
      </c>
      <c r="E6" s="23" t="inlineStr">
        <is>
          <t>Total approved annual marketing spend.</t>
        </is>
      </c>
    </row>
    <row r="7" ht="24" customHeight="1">
      <c r="B7" s="18" t="inlineStr">
        <is>
          <t>Gross margin</t>
        </is>
      </c>
      <c r="C7" s="30" t="n">
        <v>0.68</v>
      </c>
      <c r="D7" s="19" t="inlineStr">
        <is>
          <t>%</t>
        </is>
      </c>
      <c r="E7" s="23" t="inlineStr">
        <is>
          <t>Drives contribution-margin ROI.</t>
        </is>
      </c>
    </row>
    <row r="8" ht="24" customHeight="1">
      <c r="B8" s="18" t="inlineStr">
        <is>
          <t>Blended ROAS floor</t>
        </is>
      </c>
      <c r="C8" s="29" t="n">
        <v>2.5</v>
      </c>
      <c r="D8" s="19" t="inlineStr">
        <is>
          <t>x</t>
        </is>
      </c>
      <c r="E8" s="23" t="inlineStr">
        <is>
          <t>Minimum acceptable blended ROAS.</t>
        </is>
      </c>
    </row>
    <row r="9" ht="24" customHeight="1">
      <c r="B9" s="18" t="inlineStr">
        <is>
          <t>Overspend tolerance vs annual budget</t>
        </is>
      </c>
      <c r="C9" s="29" t="n">
        <v>1.05</v>
      </c>
      <c r="D9" s="19" t="inlineStr">
        <is>
          <t>x</t>
        </is>
      </c>
      <c r="E9" s="23" t="inlineStr">
        <is>
          <t>Actual spend cap as multiple of annual budget.</t>
        </is>
      </c>
    </row>
    <row r="10" ht="24" customHeight="1">
      <c r="B10" s="18" t="inlineStr">
        <is>
          <t>Contribution ROI floor</t>
        </is>
      </c>
      <c r="C10" s="30" t="n">
        <v>0.1</v>
      </c>
      <c r="D10" s="19" t="inlineStr">
        <is>
          <t>%</t>
        </is>
      </c>
      <c r="E10" s="23" t="inlineStr">
        <is>
          <t>Minimum acceptable contribution-margin ROI.</t>
        </is>
      </c>
    </row>
    <row r="11" ht="24" customHeight="1">
      <c r="B11" s="18" t="inlineStr">
        <is>
          <t>Audit pass threshold</t>
        </is>
      </c>
      <c r="C11" s="30" t="n">
        <v>0.85</v>
      </c>
      <c r="D11" s="19" t="inlineStr">
        <is>
          <t>%</t>
        </is>
      </c>
      <c r="E11" s="23" t="inlineStr">
        <is>
          <t>Share of audit checks needed for sign-off.</t>
        </is>
      </c>
    </row>
    <row r="13" ht="22" customHeight="1">
      <c r="A13" s="4" t="inlineStr">
        <is>
          <t>HOW TO READ THIS TAB</t>
        </is>
      </c>
    </row>
    <row r="14">
      <c r="B14" s="31" t="inlineStr">
        <is>
          <t>Blue cells are inputs you edit. Every other cell on this tab is a fixed reference. Change one driver here and the whole workbook recalculates — that is the point of this tab.</t>
        </is>
      </c>
    </row>
    <row r="15"/>
    <row r="17" ht="22" customHeight="1">
      <c r="A17" s="4" t="inlineStr">
        <is>
          <t>CELL COLOUR LEGEND</t>
        </is>
      </c>
    </row>
    <row r="18" ht="22" customHeight="1">
      <c r="B18" s="33" t="inlineStr">
        <is>
          <t xml:space="preserve">  INPUT  </t>
        </is>
      </c>
      <c r="D18" s="34" t="inlineStr">
        <is>
          <t xml:space="preserve">  CALCULATED  </t>
        </is>
      </c>
      <c r="F18" s="35" t="inlineStr">
        <is>
          <t xml:space="preserve">  LOCKED / REFERENCE  </t>
        </is>
      </c>
      <c r="H18" s="36" t="inlineStr">
        <is>
          <t xml:space="preserve">  OK / GOOD  </t>
        </is>
      </c>
      <c r="J18" s="37" t="inlineStr">
        <is>
          <t xml:space="preserve">  WATCH  </t>
        </is>
      </c>
      <c r="L18" s="38" t="inlineStr">
        <is>
          <t xml:space="preserve">  CRITICAL  </t>
        </is>
      </c>
    </row>
  </sheetData>
  <mergeCells count="5">
    <mergeCell ref="A17:N17"/>
    <mergeCell ref="B14:E15"/>
    <mergeCell ref="A2:N2"/>
    <mergeCell ref="A13:N13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1" t="inlineStr">
        <is>
          <t>Metric / Term</t>
        </is>
      </c>
      <c r="C5" s="11" t="inlineStr">
        <is>
          <t>Definition</t>
        </is>
      </c>
      <c r="D5" s="11" t="inlineStr">
        <is>
          <t>Formula / source</t>
        </is>
      </c>
    </row>
    <row r="6" ht="36" customHeight="1">
      <c r="B6" s="39" t="inlineStr">
        <is>
          <t>Planned</t>
        </is>
      </c>
      <c r="C6" s="40" t="inlineStr">
        <is>
          <t>Approved spend amount for that line.</t>
        </is>
      </c>
      <c r="D6" s="40" t="inlineStr">
        <is>
          <t>Inputs</t>
        </is>
      </c>
    </row>
    <row r="7" ht="36" customHeight="1">
      <c r="B7" s="39" t="inlineStr">
        <is>
          <t>Actual</t>
        </is>
      </c>
      <c r="C7" s="40" t="inlineStr">
        <is>
          <t>Actual spend incurred.</t>
        </is>
      </c>
      <c r="D7" s="40" t="inlineStr">
        <is>
          <t>Inputs</t>
        </is>
      </c>
    </row>
    <row r="8" ht="36" customHeight="1">
      <c r="B8" s="39" t="inlineStr">
        <is>
          <t>Variance</t>
        </is>
      </c>
      <c r="C8" s="40" t="inlineStr">
        <is>
          <t>Actual minus planned. Positive = overspend.</t>
        </is>
      </c>
      <c r="D8" s="40" t="inlineStr">
        <is>
          <t>Calc</t>
        </is>
      </c>
    </row>
    <row r="9" ht="36" customHeight="1">
      <c r="B9" s="39" t="inlineStr">
        <is>
          <t>Utilisation %</t>
        </is>
      </c>
      <c r="C9" s="40" t="inlineStr">
        <is>
          <t>Actual ÷ planned.</t>
        </is>
      </c>
      <c r="D9" s="40" t="inlineStr">
        <is>
          <t>Calc</t>
        </is>
      </c>
    </row>
    <row r="10" ht="36" customHeight="1">
      <c r="B10" s="39" t="inlineStr">
        <is>
          <t>ROAS</t>
        </is>
      </c>
      <c r="C10" s="40" t="inlineStr">
        <is>
          <t>Revenue tagged ÷ actual spend.</t>
        </is>
      </c>
      <c r="D10" s="40" t="inlineStr">
        <is>
          <t>Calc</t>
        </is>
      </c>
    </row>
    <row r="11" ht="36" customHeight="1">
      <c r="B11" s="39" t="inlineStr">
        <is>
          <t>Contribution ROI</t>
        </is>
      </c>
      <c r="C11" s="40" t="inlineStr">
        <is>
          <t>(Revenue × gross margin − actual spend) ÷ actual spend.</t>
        </is>
      </c>
      <c r="D11" s="40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Annual Marketing Budget Planner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41" t="inlineStr">
        <is>
          <t>An annual marketing budget control model. Plans by month and channel, tracks actual vs planned, computes variance and utilisation, and where revenue is tagged measures ROAS and contribution-margin ROI. Surfaces overspend before it gets out of hand and gives you the channel-mix and monthly-burn views a CFO will ask for.</t>
        </is>
      </c>
    </row>
    <row r="7" ht="22" customHeight="1">
      <c r="A7" s="4" t="inlineStr">
        <is>
          <t>BIG QUESTIONS THIS ANSWERS</t>
        </is>
      </c>
    </row>
    <row r="8" ht="22" customHeight="1">
      <c r="B8" s="32" t="inlineStr">
        <is>
          <t>•</t>
        </is>
      </c>
      <c r="C8" s="10" t="inlineStr">
        <is>
          <t>Are we on budget for the year — and which months are off?</t>
        </is>
      </c>
    </row>
    <row r="9" ht="22" customHeight="1">
      <c r="B9" s="32" t="inlineStr">
        <is>
          <t>•</t>
        </is>
      </c>
      <c r="C9" s="10" t="inlineStr">
        <is>
          <t>Which channels are over-spending vs plan?</t>
        </is>
      </c>
    </row>
    <row r="10" ht="22" customHeight="1">
      <c r="B10" s="32" t="inlineStr">
        <is>
          <t>•</t>
        </is>
      </c>
      <c r="C10" s="10" t="inlineStr">
        <is>
          <t>Where is the spend producing measurable revenue?</t>
        </is>
      </c>
    </row>
    <row r="11" ht="22" customHeight="1">
      <c r="B11" s="32" t="inlineStr">
        <is>
          <t>•</t>
        </is>
      </c>
      <c r="C11" s="10" t="inlineStr">
        <is>
          <t>What share of the annual plan is still unspent?</t>
        </is>
      </c>
    </row>
    <row r="12" ht="22" customHeight="1">
      <c r="B12" s="32" t="inlineStr">
        <is>
          <t>•</t>
        </is>
      </c>
      <c r="C12" s="10" t="inlineStr">
        <is>
          <t>Is the blended ROAS clearing the floor?</t>
        </is>
      </c>
    </row>
    <row r="14" ht="22" customHeight="1">
      <c r="A14" s="4" t="inlineStr">
        <is>
          <t>WORKBOOK MAP</t>
        </is>
      </c>
    </row>
    <row r="15" ht="22" customHeight="1">
      <c r="B15" s="11" t="inlineStr">
        <is>
          <t>Tab</t>
        </is>
      </c>
      <c r="C15" s="11" t="inlineStr">
        <is>
          <t>What it's for</t>
        </is>
      </c>
    </row>
    <row r="16" ht="32" customHeight="1">
      <c r="B16" s="18" t="inlineStr">
        <is>
          <t>Dashboard</t>
        </is>
      </c>
      <c r="C16" s="42" t="inlineStr">
        <is>
          <t>Annual headline KPIs, monthly burn, channel mix, callouts.</t>
        </is>
      </c>
    </row>
    <row r="17" ht="32" customHeight="1">
      <c r="B17" s="18" t="inlineStr">
        <is>
          <t>Inputs</t>
        </is>
      </c>
      <c r="C17" s="42" t="inlineStr">
        <is>
          <t>One row per planned spend line, planned + actual + revenue tagged.</t>
        </is>
      </c>
    </row>
    <row r="18" ht="32" customHeight="1">
      <c r="B18" s="18" t="inlineStr">
        <is>
          <t>Calc</t>
        </is>
      </c>
      <c r="C18" s="42" t="inlineStr">
        <is>
          <t>Monthly + channel rollup, variance, utilisation, ROI.</t>
        </is>
      </c>
    </row>
    <row r="19" ht="32" customHeight="1">
      <c r="B19" s="18" t="inlineStr">
        <is>
          <t>Checks</t>
        </is>
      </c>
      <c r="C19" s="42" t="inlineStr">
        <is>
          <t>Loading, overspend, duplicate-ID, and ROI gates.</t>
        </is>
      </c>
    </row>
    <row r="20" ht="32" customHeight="1">
      <c r="B20" s="18" t="inlineStr">
        <is>
          <t>Scenarios</t>
        </is>
      </c>
      <c r="C20" s="42" t="inlineStr">
        <is>
          <t>Driver shifts for plan stress testing.</t>
        </is>
      </c>
    </row>
    <row r="21" ht="32" customHeight="1">
      <c r="B21" s="18" t="inlineStr">
        <is>
          <t>Action_Plan</t>
        </is>
      </c>
      <c r="C21" s="42" t="inlineStr">
        <is>
          <t>Decisions, owners, deadlines.</t>
        </is>
      </c>
    </row>
    <row r="22" ht="32" customHeight="1">
      <c r="B22" s="18" t="inlineStr">
        <is>
          <t>Assumptions</t>
        </is>
      </c>
      <c r="C22" s="42" t="inlineStr">
        <is>
          <t>Annual budget, gross margin, ROAS floor, tolerance.</t>
        </is>
      </c>
    </row>
    <row r="23" ht="32" customHeight="1">
      <c r="B23" s="18" t="inlineStr">
        <is>
          <t>Definitions</t>
        </is>
      </c>
      <c r="C23" s="42" t="inlineStr">
        <is>
          <t>Glossary of every metric.</t>
        </is>
      </c>
    </row>
    <row r="24" ht="32" customHeight="1">
      <c r="B24" s="18" t="inlineStr">
        <is>
          <t>README</t>
        </is>
      </c>
      <c r="C24" s="42" t="inlineStr">
        <is>
          <t>How to use end-to-end.</t>
        </is>
      </c>
    </row>
    <row r="25" ht="32" customHeight="1">
      <c r="B25" s="18" t="inlineStr">
        <is>
          <t>Document_Control</t>
        </is>
      </c>
      <c r="C25" s="42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43" t="inlineStr">
        <is>
          <t>Step 1</t>
        </is>
      </c>
      <c r="C28" s="10" t="inlineStr">
        <is>
          <t>Set Assumptions: currency, annual budget, gross margin, ROAS floor, overspend tolerance.</t>
        </is>
      </c>
    </row>
    <row r="29" ht="28" customHeight="1">
      <c r="B29" s="43" t="inlineStr">
        <is>
          <t>Step 2</t>
        </is>
      </c>
      <c r="C29" s="10" t="inlineStr">
        <is>
          <t>Load Inputs with planned spend lines for the year.</t>
        </is>
      </c>
    </row>
    <row r="30" ht="28" customHeight="1">
      <c r="B30" s="43" t="inlineStr">
        <is>
          <t>Step 3</t>
        </is>
      </c>
      <c r="C30" s="10" t="inlineStr">
        <is>
          <t>As campaigns run, update Actual and Revenue tagged.</t>
        </is>
      </c>
    </row>
    <row r="31" ht="28" customHeight="1">
      <c r="B31" s="43" t="inlineStr">
        <is>
          <t>Step 4</t>
        </is>
      </c>
      <c r="C31" s="10" t="inlineStr">
        <is>
          <t>Open Calc for monthly + channel rollup; Dashboard for the management view.</t>
        </is>
      </c>
    </row>
    <row r="32" ht="28" customHeight="1">
      <c r="B32" s="43" t="inlineStr">
        <is>
          <t>Step 5</t>
        </is>
      </c>
      <c r="C32" s="10" t="inlineStr">
        <is>
          <t>Resolve every REVIEW on the Checks tab before sign-off.</t>
        </is>
      </c>
    </row>
    <row r="34" ht="22" customHeight="1">
      <c r="A34" s="4" t="inlineStr">
        <is>
          <t>WHO THIS IS FOR</t>
        </is>
      </c>
    </row>
    <row r="35">
      <c r="B35" s="32" t="inlineStr">
        <is>
          <t>•</t>
        </is>
      </c>
      <c r="C35" s="10" t="inlineStr">
        <is>
          <t>Marketing leads owning an annual marketing P&amp;L.</t>
        </is>
      </c>
    </row>
    <row r="36">
      <c r="B36" s="32" t="inlineStr">
        <is>
          <t>•</t>
        </is>
      </c>
      <c r="C36" s="10" t="inlineStr">
        <is>
          <t>Finance leads managing a marketing approval flow.</t>
        </is>
      </c>
    </row>
    <row r="37">
      <c r="B37" s="32" t="inlineStr">
        <is>
          <t>•</t>
        </is>
      </c>
      <c r="C37" s="10" t="inlineStr">
        <is>
          <t>Founders / CEOs reviewing the marketing investment.</t>
        </is>
      </c>
    </row>
    <row r="38">
      <c r="B38" s="32" t="inlineStr">
        <is>
          <t>•</t>
        </is>
      </c>
      <c r="C38" s="10" t="inlineStr">
        <is>
          <t>Investors and lenders assessing marketing efficiency.</t>
        </is>
      </c>
    </row>
    <row r="40" ht="22" customHeight="1">
      <c r="A40" s="4" t="inlineStr">
        <is>
          <t>GOVERNANCE &amp; INTEGRITY</t>
        </is>
      </c>
    </row>
    <row r="41" ht="22" customHeight="1">
      <c r="B41" s="32" t="inlineStr">
        <is>
          <t>•</t>
        </is>
      </c>
      <c r="C41" s="10" t="inlineStr">
        <is>
          <t>Refresh Inputs at the close of every month.</t>
        </is>
      </c>
    </row>
    <row r="42" ht="22" customHeight="1">
      <c r="B42" s="32" t="inlineStr">
        <is>
          <t>•</t>
        </is>
      </c>
      <c r="C42" s="10" t="inlineStr">
        <is>
          <t>Replace the sample rows before sharing externally.</t>
        </is>
      </c>
    </row>
    <row r="43" ht="22" customHeight="1">
      <c r="B43" s="32" t="inlineStr">
        <is>
          <t>•</t>
        </is>
      </c>
      <c r="C43" s="10" t="inlineStr">
        <is>
          <t>Document the attribution model in the README.</t>
        </is>
      </c>
    </row>
  </sheetData>
  <mergeCells count="26">
    <mergeCell ref="A40:N40"/>
    <mergeCell ref="C30:J30"/>
    <mergeCell ref="A34:N34"/>
    <mergeCell ref="C42:J42"/>
    <mergeCell ref="C35:J35"/>
    <mergeCell ref="A1:N1"/>
    <mergeCell ref="C29:J29"/>
    <mergeCell ref="C10:J10"/>
    <mergeCell ref="A7:N7"/>
    <mergeCell ref="C41:J41"/>
    <mergeCell ref="C31:J31"/>
    <mergeCell ref="C9:J9"/>
    <mergeCell ref="A27:N27"/>
    <mergeCell ref="C12:J12"/>
    <mergeCell ref="B5:J5"/>
    <mergeCell ref="C43:J43"/>
    <mergeCell ref="C11:J11"/>
    <mergeCell ref="A2:N2"/>
    <mergeCell ref="C36:J36"/>
    <mergeCell ref="A14:N14"/>
    <mergeCell ref="C8:J8"/>
    <mergeCell ref="A4:N4"/>
    <mergeCell ref="C32:J32"/>
    <mergeCell ref="C38:J38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2026-05-14T19:30:18Z</dcterms:created>
  <dcterms:modified xmlns:dcterms="http://purl.org/dc/terms/" xmlns:xsi="http://www.w3.org/2001/XMLSchema-instance" xsi:type="dcterms:W3CDTF">2026-05-14T19:30:18Z</dcterms:modified>
</cp:coreProperties>
</file>